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C:\Users\user\Desktop\"/>
    </mc:Choice>
  </mc:AlternateContent>
  <xr:revisionPtr revIDLastSave="0" documentId="13_ncr:1_{76EAF1D6-FC9B-47AF-B861-6CF2AACDFC37}" xr6:coauthVersionLast="46" xr6:coauthVersionMax="46" xr10:uidLastSave="{00000000-0000-0000-0000-000000000000}"/>
  <bookViews>
    <workbookView xWindow="1520" yWindow="1520" windowWidth="14400" windowHeight="7440" xr2:uid="{00000000-000D-0000-FFFF-FFFF00000000}"/>
  </bookViews>
  <sheets>
    <sheet name="Rekapitulace stavby" sheetId="1" r:id="rId1"/>
    <sheet name="05_2019_neuznatelne - Rea..." sheetId="2" r:id="rId2"/>
    <sheet name="05_2019_Uznatelne - Reali..." sheetId="3" r:id="rId3"/>
    <sheet name="Pokyny pro vyplnění" sheetId="4" r:id="rId4"/>
  </sheets>
  <definedNames>
    <definedName name="_xlnm._FilterDatabase" localSheetId="1" hidden="1">'05_2019_neuznatelne - Rea...'!$C$102:$K$102</definedName>
    <definedName name="_xlnm._FilterDatabase" localSheetId="2" hidden="1">'05_2019_Uznatelne - Reali...'!$C$99:$K$99</definedName>
    <definedName name="_xlnm.Print_Titles" localSheetId="1">'05_2019_neuznatelne - Rea...'!$102:$102</definedName>
    <definedName name="_xlnm.Print_Titles" localSheetId="2">'05_2019_Uznatelne - Reali...'!$99:$99</definedName>
    <definedName name="_xlnm.Print_Titles" localSheetId="0">'Rekapitulace stavby'!$49:$49</definedName>
    <definedName name="_xlnm.Print_Area" localSheetId="1">'05_2019_neuznatelne - Rea...'!$C$4:$J$36,'05_2019_neuznatelne - Rea...'!$C$42:$J$84,'05_2019_neuznatelne - Rea...'!$C$90:$K$471</definedName>
    <definedName name="_xlnm.Print_Area" localSheetId="2">'05_2019_Uznatelne - Reali...'!$C$4:$J$36,'05_2019_Uznatelne - Reali...'!$C$42:$J$81,'05_2019_Uznatelne - Reali...'!$C$87:$K$552</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53" i="1" l="1"/>
  <c r="AX53" i="1"/>
  <c r="BI547" i="3"/>
  <c r="BH547" i="3"/>
  <c r="BG547" i="3"/>
  <c r="BE547" i="3"/>
  <c r="T547" i="3"/>
  <c r="T546" i="3" s="1"/>
  <c r="R547" i="3"/>
  <c r="R546" i="3" s="1"/>
  <c r="P547" i="3"/>
  <c r="P546" i="3" s="1"/>
  <c r="BK547" i="3"/>
  <c r="BK546" i="3" s="1"/>
  <c r="J546" i="3" s="1"/>
  <c r="J80" i="3" s="1"/>
  <c r="J547" i="3"/>
  <c r="BF547" i="3" s="1"/>
  <c r="BI545" i="3"/>
  <c r="BH545" i="3"/>
  <c r="BG545" i="3"/>
  <c r="BE545" i="3"/>
  <c r="T545" i="3"/>
  <c r="R545" i="3"/>
  <c r="P545" i="3"/>
  <c r="BK545" i="3"/>
  <c r="J545" i="3"/>
  <c r="BF545" i="3" s="1"/>
  <c r="BI543" i="3"/>
  <c r="BH543" i="3"/>
  <c r="BG543" i="3"/>
  <c r="BF543" i="3"/>
  <c r="BE543" i="3"/>
  <c r="T543" i="3"/>
  <c r="R543" i="3"/>
  <c r="P543" i="3"/>
  <c r="BK543" i="3"/>
  <c r="J543" i="3"/>
  <c r="BI538" i="3"/>
  <c r="BH538" i="3"/>
  <c r="BG538" i="3"/>
  <c r="BE538" i="3"/>
  <c r="T538" i="3"/>
  <c r="R538" i="3"/>
  <c r="P538" i="3"/>
  <c r="BK538" i="3"/>
  <c r="J538" i="3"/>
  <c r="BF538" i="3" s="1"/>
  <c r="BI537" i="3"/>
  <c r="BH537" i="3"/>
  <c r="BG537" i="3"/>
  <c r="BF537" i="3"/>
  <c r="BE537" i="3"/>
  <c r="T537" i="3"/>
  <c r="T536" i="3" s="1"/>
  <c r="R537" i="3"/>
  <c r="R536" i="3" s="1"/>
  <c r="P537" i="3"/>
  <c r="P536" i="3" s="1"/>
  <c r="BK537" i="3"/>
  <c r="BK536" i="3" s="1"/>
  <c r="J536" i="3" s="1"/>
  <c r="J79" i="3" s="1"/>
  <c r="J537" i="3"/>
  <c r="BI535" i="3"/>
  <c r="BH535" i="3"/>
  <c r="BG535" i="3"/>
  <c r="BE535" i="3"/>
  <c r="T535" i="3"/>
  <c r="R535" i="3"/>
  <c r="P535" i="3"/>
  <c r="BK535" i="3"/>
  <c r="J535" i="3"/>
  <c r="BF535" i="3" s="1"/>
  <c r="BI530" i="3"/>
  <c r="BH530" i="3"/>
  <c r="BG530" i="3"/>
  <c r="BF530" i="3"/>
  <c r="BE530" i="3"/>
  <c r="T530" i="3"/>
  <c r="R530" i="3"/>
  <c r="P530" i="3"/>
  <c r="BK530" i="3"/>
  <c r="J530" i="3"/>
  <c r="BI525" i="3"/>
  <c r="BH525" i="3"/>
  <c r="BG525" i="3"/>
  <c r="BE525" i="3"/>
  <c r="T525" i="3"/>
  <c r="R525" i="3"/>
  <c r="P525" i="3"/>
  <c r="BK525" i="3"/>
  <c r="J525" i="3"/>
  <c r="BF525" i="3" s="1"/>
  <c r="BI521" i="3"/>
  <c r="BH521" i="3"/>
  <c r="BG521" i="3"/>
  <c r="BF521" i="3"/>
  <c r="BE521" i="3"/>
  <c r="T521" i="3"/>
  <c r="R521" i="3"/>
  <c r="R520" i="3" s="1"/>
  <c r="P521" i="3"/>
  <c r="BK521" i="3"/>
  <c r="BK520" i="3" s="1"/>
  <c r="J520" i="3" s="1"/>
  <c r="J78" i="3" s="1"/>
  <c r="J521" i="3"/>
  <c r="BI519" i="3"/>
  <c r="BH519" i="3"/>
  <c r="BG519" i="3"/>
  <c r="BE519" i="3"/>
  <c r="T519" i="3"/>
  <c r="R519" i="3"/>
  <c r="P519" i="3"/>
  <c r="BK519" i="3"/>
  <c r="J519" i="3"/>
  <c r="BF519" i="3" s="1"/>
  <c r="BI513" i="3"/>
  <c r="BH513" i="3"/>
  <c r="BG513" i="3"/>
  <c r="BE513" i="3"/>
  <c r="T513" i="3"/>
  <c r="R513" i="3"/>
  <c r="P513" i="3"/>
  <c r="BK513" i="3"/>
  <c r="J513" i="3"/>
  <c r="BF513" i="3" s="1"/>
  <c r="BI508" i="3"/>
  <c r="BH508" i="3"/>
  <c r="BG508" i="3"/>
  <c r="BE508" i="3"/>
  <c r="T508" i="3"/>
  <c r="R508" i="3"/>
  <c r="P508" i="3"/>
  <c r="BK508" i="3"/>
  <c r="J508" i="3"/>
  <c r="BF508" i="3" s="1"/>
  <c r="BI506" i="3"/>
  <c r="BH506" i="3"/>
  <c r="BG506" i="3"/>
  <c r="BF506" i="3"/>
  <c r="BE506" i="3"/>
  <c r="T506" i="3"/>
  <c r="R506" i="3"/>
  <c r="P506" i="3"/>
  <c r="BK506" i="3"/>
  <c r="J506" i="3"/>
  <c r="BI501" i="3"/>
  <c r="BH501" i="3"/>
  <c r="BG501" i="3"/>
  <c r="BE501" i="3"/>
  <c r="T501" i="3"/>
  <c r="T500" i="3" s="1"/>
  <c r="R501" i="3"/>
  <c r="R500" i="3" s="1"/>
  <c r="P501" i="3"/>
  <c r="P500" i="3" s="1"/>
  <c r="BK501" i="3"/>
  <c r="J501" i="3"/>
  <c r="BF501" i="3" s="1"/>
  <c r="BI499" i="3"/>
  <c r="BH499" i="3"/>
  <c r="BG499" i="3"/>
  <c r="BE499" i="3"/>
  <c r="T499" i="3"/>
  <c r="R499" i="3"/>
  <c r="P499" i="3"/>
  <c r="BK499" i="3"/>
  <c r="J499" i="3"/>
  <c r="BF499" i="3" s="1"/>
  <c r="BI494" i="3"/>
  <c r="BH494" i="3"/>
  <c r="BG494" i="3"/>
  <c r="BF494" i="3"/>
  <c r="BE494" i="3"/>
  <c r="T494" i="3"/>
  <c r="R494" i="3"/>
  <c r="P494" i="3"/>
  <c r="BK494" i="3"/>
  <c r="J494" i="3"/>
  <c r="BI492" i="3"/>
  <c r="BH492" i="3"/>
  <c r="BG492" i="3"/>
  <c r="BE492" i="3"/>
  <c r="T492" i="3"/>
  <c r="R492" i="3"/>
  <c r="P492" i="3"/>
  <c r="BK492" i="3"/>
  <c r="J492" i="3"/>
  <c r="BF492" i="3" s="1"/>
  <c r="BI491" i="3"/>
  <c r="BH491" i="3"/>
  <c r="BG491" i="3"/>
  <c r="BF491" i="3"/>
  <c r="BE491" i="3"/>
  <c r="T491" i="3"/>
  <c r="R491" i="3"/>
  <c r="P491" i="3"/>
  <c r="BK491" i="3"/>
  <c r="J491" i="3"/>
  <c r="BI488" i="3"/>
  <c r="BH488" i="3"/>
  <c r="BG488" i="3"/>
  <c r="BE488" i="3"/>
  <c r="T488" i="3"/>
  <c r="R488" i="3"/>
  <c r="R487" i="3" s="1"/>
  <c r="P488" i="3"/>
  <c r="P487" i="3" s="1"/>
  <c r="BK488" i="3"/>
  <c r="BK487" i="3" s="1"/>
  <c r="J487" i="3" s="1"/>
  <c r="J76" i="3" s="1"/>
  <c r="J488" i="3"/>
  <c r="BF488" i="3" s="1"/>
  <c r="BI486" i="3"/>
  <c r="BH486" i="3"/>
  <c r="BG486" i="3"/>
  <c r="BF486" i="3"/>
  <c r="BE486" i="3"/>
  <c r="T486" i="3"/>
  <c r="R486" i="3"/>
  <c r="P486" i="3"/>
  <c r="BK486" i="3"/>
  <c r="J486" i="3"/>
  <c r="BI480" i="3"/>
  <c r="BH480" i="3"/>
  <c r="BG480" i="3"/>
  <c r="BE480" i="3"/>
  <c r="T480" i="3"/>
  <c r="R480" i="3"/>
  <c r="P480" i="3"/>
  <c r="BK480" i="3"/>
  <c r="J480" i="3"/>
  <c r="BF480" i="3" s="1"/>
  <c r="BI479" i="3"/>
  <c r="BH479" i="3"/>
  <c r="BG479" i="3"/>
  <c r="BF479" i="3"/>
  <c r="BE479" i="3"/>
  <c r="T479" i="3"/>
  <c r="R479" i="3"/>
  <c r="P479" i="3"/>
  <c r="BK479" i="3"/>
  <c r="J479" i="3"/>
  <c r="BI476" i="3"/>
  <c r="BH476" i="3"/>
  <c r="BG476" i="3"/>
  <c r="BE476" i="3"/>
  <c r="T476" i="3"/>
  <c r="R476" i="3"/>
  <c r="P476" i="3"/>
  <c r="BK476" i="3"/>
  <c r="J476" i="3"/>
  <c r="BF476" i="3" s="1"/>
  <c r="BI472" i="3"/>
  <c r="BH472" i="3"/>
  <c r="BG472" i="3"/>
  <c r="BF472" i="3"/>
  <c r="BE472" i="3"/>
  <c r="T472" i="3"/>
  <c r="R472" i="3"/>
  <c r="P472" i="3"/>
  <c r="BK472" i="3"/>
  <c r="J472" i="3"/>
  <c r="BI465" i="3"/>
  <c r="BH465" i="3"/>
  <c r="BG465" i="3"/>
  <c r="BE465" i="3"/>
  <c r="T465" i="3"/>
  <c r="R465" i="3"/>
  <c r="P465" i="3"/>
  <c r="BK465" i="3"/>
  <c r="J465" i="3"/>
  <c r="BF465" i="3" s="1"/>
  <c r="BI458" i="3"/>
  <c r="BH458" i="3"/>
  <c r="BG458" i="3"/>
  <c r="BF458" i="3"/>
  <c r="BE458" i="3"/>
  <c r="T458" i="3"/>
  <c r="R458" i="3"/>
  <c r="P458" i="3"/>
  <c r="BK458" i="3"/>
  <c r="J458" i="3"/>
  <c r="BI454" i="3"/>
  <c r="BH454" i="3"/>
  <c r="BG454" i="3"/>
  <c r="BE454" i="3"/>
  <c r="T454" i="3"/>
  <c r="R454" i="3"/>
  <c r="P454" i="3"/>
  <c r="BK454" i="3"/>
  <c r="J454" i="3"/>
  <c r="BF454" i="3" s="1"/>
  <c r="BI452" i="3"/>
  <c r="BH452" i="3"/>
  <c r="BG452" i="3"/>
  <c r="BF452" i="3"/>
  <c r="BE452" i="3"/>
  <c r="T452" i="3"/>
  <c r="T451" i="3" s="1"/>
  <c r="R452" i="3"/>
  <c r="P452" i="3"/>
  <c r="P451" i="3" s="1"/>
  <c r="BK452" i="3"/>
  <c r="J452" i="3"/>
  <c r="BI450" i="3"/>
  <c r="BH450" i="3"/>
  <c r="BG450" i="3"/>
  <c r="BF450" i="3"/>
  <c r="BE450" i="3"/>
  <c r="T450" i="3"/>
  <c r="R450" i="3"/>
  <c r="P450" i="3"/>
  <c r="BK450" i="3"/>
  <c r="J450" i="3"/>
  <c r="BI448" i="3"/>
  <c r="BH448" i="3"/>
  <c r="BG448" i="3"/>
  <c r="BE448" i="3"/>
  <c r="T448" i="3"/>
  <c r="R448" i="3"/>
  <c r="P448" i="3"/>
  <c r="BK448" i="3"/>
  <c r="J448" i="3"/>
  <c r="BF448" i="3" s="1"/>
  <c r="BI446" i="3"/>
  <c r="BH446" i="3"/>
  <c r="BG446" i="3"/>
  <c r="BF446" i="3"/>
  <c r="BE446" i="3"/>
  <c r="T446" i="3"/>
  <c r="R446" i="3"/>
  <c r="R445" i="3" s="1"/>
  <c r="P446" i="3"/>
  <c r="P445" i="3" s="1"/>
  <c r="BK446" i="3"/>
  <c r="BK445" i="3" s="1"/>
  <c r="J445" i="3" s="1"/>
  <c r="J74" i="3" s="1"/>
  <c r="J446" i="3"/>
  <c r="BI444" i="3"/>
  <c r="BH444" i="3"/>
  <c r="BG444" i="3"/>
  <c r="BE444" i="3"/>
  <c r="T444" i="3"/>
  <c r="R444" i="3"/>
  <c r="P444" i="3"/>
  <c r="BK444" i="3"/>
  <c r="J444" i="3"/>
  <c r="BF444" i="3" s="1"/>
  <c r="BI442" i="3"/>
  <c r="BH442" i="3"/>
  <c r="BG442" i="3"/>
  <c r="BF442" i="3"/>
  <c r="BE442" i="3"/>
  <c r="T442" i="3"/>
  <c r="R442" i="3"/>
  <c r="P442" i="3"/>
  <c r="BK442" i="3"/>
  <c r="J442" i="3"/>
  <c r="BI440" i="3"/>
  <c r="BH440" i="3"/>
  <c r="BG440" i="3"/>
  <c r="BE440" i="3"/>
  <c r="T440" i="3"/>
  <c r="R440" i="3"/>
  <c r="P440" i="3"/>
  <c r="BK440" i="3"/>
  <c r="J440" i="3"/>
  <c r="BF440" i="3" s="1"/>
  <c r="BI438" i="3"/>
  <c r="BH438" i="3"/>
  <c r="BG438" i="3"/>
  <c r="BF438" i="3"/>
  <c r="BE438" i="3"/>
  <c r="T438" i="3"/>
  <c r="R438" i="3"/>
  <c r="P438" i="3"/>
  <c r="BK438" i="3"/>
  <c r="J438" i="3"/>
  <c r="BI433" i="3"/>
  <c r="BH433" i="3"/>
  <c r="BG433" i="3"/>
  <c r="BE433" i="3"/>
  <c r="T433" i="3"/>
  <c r="R433" i="3"/>
  <c r="P433" i="3"/>
  <c r="BK433" i="3"/>
  <c r="J433" i="3"/>
  <c r="BF433" i="3" s="1"/>
  <c r="BI431" i="3"/>
  <c r="BH431" i="3"/>
  <c r="BG431" i="3"/>
  <c r="BF431" i="3"/>
  <c r="BE431" i="3"/>
  <c r="T431" i="3"/>
  <c r="R431" i="3"/>
  <c r="P431" i="3"/>
  <c r="BK431" i="3"/>
  <c r="J431" i="3"/>
  <c r="BI429" i="3"/>
  <c r="BH429" i="3"/>
  <c r="BG429" i="3"/>
  <c r="BE429" i="3"/>
  <c r="T429" i="3"/>
  <c r="R429" i="3"/>
  <c r="P429" i="3"/>
  <c r="BK429" i="3"/>
  <c r="J429" i="3"/>
  <c r="BF429" i="3" s="1"/>
  <c r="BI426" i="3"/>
  <c r="BH426" i="3"/>
  <c r="BG426" i="3"/>
  <c r="BF426" i="3"/>
  <c r="BE426" i="3"/>
  <c r="T426" i="3"/>
  <c r="R426" i="3"/>
  <c r="P426" i="3"/>
  <c r="BK426" i="3"/>
  <c r="J426" i="3"/>
  <c r="BI424" i="3"/>
  <c r="BH424" i="3"/>
  <c r="BG424" i="3"/>
  <c r="BE424" i="3"/>
  <c r="T424" i="3"/>
  <c r="R424" i="3"/>
  <c r="P424" i="3"/>
  <c r="BK424" i="3"/>
  <c r="J424" i="3"/>
  <c r="BF424" i="3" s="1"/>
  <c r="BI423" i="3"/>
  <c r="BH423" i="3"/>
  <c r="BG423" i="3"/>
  <c r="BF423" i="3"/>
  <c r="BE423" i="3"/>
  <c r="T423" i="3"/>
  <c r="R423" i="3"/>
  <c r="P423" i="3"/>
  <c r="BK423" i="3"/>
  <c r="J423" i="3"/>
  <c r="BI422" i="3"/>
  <c r="BH422" i="3"/>
  <c r="BG422" i="3"/>
  <c r="BE422" i="3"/>
  <c r="T422" i="3"/>
  <c r="R422" i="3"/>
  <c r="P422" i="3"/>
  <c r="BK422" i="3"/>
  <c r="J422" i="3"/>
  <c r="BF422" i="3" s="1"/>
  <c r="BI420" i="3"/>
  <c r="BH420" i="3"/>
  <c r="BG420" i="3"/>
  <c r="BF420" i="3"/>
  <c r="BE420" i="3"/>
  <c r="T420" i="3"/>
  <c r="R420" i="3"/>
  <c r="P420" i="3"/>
  <c r="BK420" i="3"/>
  <c r="J420" i="3"/>
  <c r="BI418" i="3"/>
  <c r="BH418" i="3"/>
  <c r="BG418" i="3"/>
  <c r="BE418" i="3"/>
  <c r="T418" i="3"/>
  <c r="R418" i="3"/>
  <c r="P418" i="3"/>
  <c r="BK418" i="3"/>
  <c r="J418" i="3"/>
  <c r="BF418" i="3" s="1"/>
  <c r="BI416" i="3"/>
  <c r="BH416" i="3"/>
  <c r="BG416" i="3"/>
  <c r="BF416" i="3"/>
  <c r="BE416" i="3"/>
  <c r="T416" i="3"/>
  <c r="R416" i="3"/>
  <c r="P416" i="3"/>
  <c r="BK416" i="3"/>
  <c r="J416" i="3"/>
  <c r="BI412" i="3"/>
  <c r="BH412" i="3"/>
  <c r="BG412" i="3"/>
  <c r="BE412" i="3"/>
  <c r="T412" i="3"/>
  <c r="R412" i="3"/>
  <c r="P412" i="3"/>
  <c r="BK412" i="3"/>
  <c r="J412" i="3"/>
  <c r="BF412" i="3" s="1"/>
  <c r="BI410" i="3"/>
  <c r="BH410" i="3"/>
  <c r="BG410" i="3"/>
  <c r="BF410" i="3"/>
  <c r="BE410" i="3"/>
  <c r="T410" i="3"/>
  <c r="T409" i="3" s="1"/>
  <c r="R410" i="3"/>
  <c r="P410" i="3"/>
  <c r="P409" i="3" s="1"/>
  <c r="BK410" i="3"/>
  <c r="J410" i="3"/>
  <c r="BI408" i="3"/>
  <c r="BH408" i="3"/>
  <c r="BG408" i="3"/>
  <c r="BF408" i="3"/>
  <c r="BE408" i="3"/>
  <c r="T408" i="3"/>
  <c r="R408" i="3"/>
  <c r="P408" i="3"/>
  <c r="BK408" i="3"/>
  <c r="J408" i="3"/>
  <c r="BI404" i="3"/>
  <c r="BH404" i="3"/>
  <c r="BG404" i="3"/>
  <c r="BE404" i="3"/>
  <c r="T404" i="3"/>
  <c r="R404" i="3"/>
  <c r="P404" i="3"/>
  <c r="BK404" i="3"/>
  <c r="J404" i="3"/>
  <c r="BF404" i="3" s="1"/>
  <c r="BI400" i="3"/>
  <c r="BH400" i="3"/>
  <c r="BG400" i="3"/>
  <c r="BF400" i="3"/>
  <c r="BE400" i="3"/>
  <c r="T400" i="3"/>
  <c r="T399" i="3" s="1"/>
  <c r="R400" i="3"/>
  <c r="R399" i="3" s="1"/>
  <c r="P400" i="3"/>
  <c r="BK400" i="3"/>
  <c r="BK399" i="3" s="1"/>
  <c r="J399" i="3" s="1"/>
  <c r="J72" i="3" s="1"/>
  <c r="J400" i="3"/>
  <c r="BI398" i="3"/>
  <c r="BH398" i="3"/>
  <c r="BG398" i="3"/>
  <c r="BE398" i="3"/>
  <c r="T398" i="3"/>
  <c r="R398" i="3"/>
  <c r="P398" i="3"/>
  <c r="BK398" i="3"/>
  <c r="J398" i="3"/>
  <c r="BF398" i="3" s="1"/>
  <c r="BI397" i="3"/>
  <c r="BH397" i="3"/>
  <c r="BG397" i="3"/>
  <c r="BF397" i="3"/>
  <c r="BE397" i="3"/>
  <c r="T397" i="3"/>
  <c r="R397" i="3"/>
  <c r="P397" i="3"/>
  <c r="BK397" i="3"/>
  <c r="J397" i="3"/>
  <c r="BI395" i="3"/>
  <c r="BH395" i="3"/>
  <c r="BG395" i="3"/>
  <c r="BE395" i="3"/>
  <c r="T395" i="3"/>
  <c r="R395" i="3"/>
  <c r="P395" i="3"/>
  <c r="BK395" i="3"/>
  <c r="J395" i="3"/>
  <c r="BF395" i="3" s="1"/>
  <c r="BI393" i="3"/>
  <c r="BH393" i="3"/>
  <c r="BG393" i="3"/>
  <c r="BF393" i="3"/>
  <c r="BE393" i="3"/>
  <c r="T393" i="3"/>
  <c r="R393" i="3"/>
  <c r="P393" i="3"/>
  <c r="BK393" i="3"/>
  <c r="J393" i="3"/>
  <c r="BI391" i="3"/>
  <c r="BH391" i="3"/>
  <c r="BG391" i="3"/>
  <c r="BE391" i="3"/>
  <c r="T391" i="3"/>
  <c r="R391" i="3"/>
  <c r="P391" i="3"/>
  <c r="BK391" i="3"/>
  <c r="J391" i="3"/>
  <c r="BF391" i="3" s="1"/>
  <c r="BI390" i="3"/>
  <c r="BH390" i="3"/>
  <c r="BG390" i="3"/>
  <c r="BF390" i="3"/>
  <c r="BE390" i="3"/>
  <c r="T390" i="3"/>
  <c r="R390" i="3"/>
  <c r="P390" i="3"/>
  <c r="BK390" i="3"/>
  <c r="J390" i="3"/>
  <c r="BI389" i="3"/>
  <c r="BH389" i="3"/>
  <c r="BG389" i="3"/>
  <c r="BE389" i="3"/>
  <c r="T389" i="3"/>
  <c r="R389" i="3"/>
  <c r="P389" i="3"/>
  <c r="BK389" i="3"/>
  <c r="J389" i="3"/>
  <c r="BF389" i="3" s="1"/>
  <c r="BI388" i="3"/>
  <c r="BH388" i="3"/>
  <c r="BG388" i="3"/>
  <c r="BF388" i="3"/>
  <c r="BE388" i="3"/>
  <c r="T388" i="3"/>
  <c r="R388" i="3"/>
  <c r="P388" i="3"/>
  <c r="BK388" i="3"/>
  <c r="J388" i="3"/>
  <c r="BI385" i="3"/>
  <c r="BH385" i="3"/>
  <c r="BG385" i="3"/>
  <c r="BE385" i="3"/>
  <c r="T385" i="3"/>
  <c r="R385" i="3"/>
  <c r="P385" i="3"/>
  <c r="BK385" i="3"/>
  <c r="J385" i="3"/>
  <c r="BF385" i="3" s="1"/>
  <c r="BI381" i="3"/>
  <c r="BH381" i="3"/>
  <c r="BG381" i="3"/>
  <c r="BF381" i="3"/>
  <c r="BE381" i="3"/>
  <c r="T381" i="3"/>
  <c r="R381" i="3"/>
  <c r="P381" i="3"/>
  <c r="BK381" i="3"/>
  <c r="J381" i="3"/>
  <c r="BI379" i="3"/>
  <c r="BH379" i="3"/>
  <c r="BG379" i="3"/>
  <c r="BE379" i="3"/>
  <c r="T379" i="3"/>
  <c r="R379" i="3"/>
  <c r="P379" i="3"/>
  <c r="BK379" i="3"/>
  <c r="J379" i="3"/>
  <c r="BF379" i="3" s="1"/>
  <c r="BI377" i="3"/>
  <c r="BH377" i="3"/>
  <c r="BG377" i="3"/>
  <c r="BF377" i="3"/>
  <c r="BE377" i="3"/>
  <c r="T377" i="3"/>
  <c r="R377" i="3"/>
  <c r="P377" i="3"/>
  <c r="BK377" i="3"/>
  <c r="J377" i="3"/>
  <c r="BI373" i="3"/>
  <c r="BH373" i="3"/>
  <c r="BG373" i="3"/>
  <c r="BE373" i="3"/>
  <c r="T373" i="3"/>
  <c r="R373" i="3"/>
  <c r="P373" i="3"/>
  <c r="BK373" i="3"/>
  <c r="J373" i="3"/>
  <c r="BF373" i="3" s="1"/>
  <c r="BI371" i="3"/>
  <c r="BH371" i="3"/>
  <c r="BG371" i="3"/>
  <c r="BF371" i="3"/>
  <c r="BE371" i="3"/>
  <c r="T371" i="3"/>
  <c r="T370" i="3" s="1"/>
  <c r="R371" i="3"/>
  <c r="P371" i="3"/>
  <c r="P370" i="3" s="1"/>
  <c r="BK371" i="3"/>
  <c r="BK370" i="3" s="1"/>
  <c r="J370" i="3" s="1"/>
  <c r="J71" i="3" s="1"/>
  <c r="J371" i="3"/>
  <c r="BI369" i="3"/>
  <c r="BH369" i="3"/>
  <c r="BG369" i="3"/>
  <c r="BF369" i="3"/>
  <c r="BE369" i="3"/>
  <c r="T369" i="3"/>
  <c r="R369" i="3"/>
  <c r="P369" i="3"/>
  <c r="BK369" i="3"/>
  <c r="J369" i="3"/>
  <c r="BI367" i="3"/>
  <c r="BH367" i="3"/>
  <c r="BG367" i="3"/>
  <c r="BE367" i="3"/>
  <c r="T367" i="3"/>
  <c r="R367" i="3"/>
  <c r="P367" i="3"/>
  <c r="BK367" i="3"/>
  <c r="J367" i="3"/>
  <c r="BF367" i="3" s="1"/>
  <c r="BI365" i="3"/>
  <c r="BH365" i="3"/>
  <c r="BG365" i="3"/>
  <c r="BF365" i="3"/>
  <c r="BE365" i="3"/>
  <c r="T365" i="3"/>
  <c r="R365" i="3"/>
  <c r="P365" i="3"/>
  <c r="BK365" i="3"/>
  <c r="J365" i="3"/>
  <c r="BI363" i="3"/>
  <c r="BH363" i="3"/>
  <c r="BG363" i="3"/>
  <c r="BE363" i="3"/>
  <c r="T363" i="3"/>
  <c r="R363" i="3"/>
  <c r="P363" i="3"/>
  <c r="BK363" i="3"/>
  <c r="J363" i="3"/>
  <c r="BF363" i="3" s="1"/>
  <c r="BI361" i="3"/>
  <c r="BH361" i="3"/>
  <c r="BG361" i="3"/>
  <c r="BF361" i="3"/>
  <c r="BE361" i="3"/>
  <c r="T361" i="3"/>
  <c r="R361" i="3"/>
  <c r="P361" i="3"/>
  <c r="BK361" i="3"/>
  <c r="J361" i="3"/>
  <c r="BI358" i="3"/>
  <c r="BH358" i="3"/>
  <c r="BG358" i="3"/>
  <c r="BE358" i="3"/>
  <c r="T358" i="3"/>
  <c r="R358" i="3"/>
  <c r="P358" i="3"/>
  <c r="BK358" i="3"/>
  <c r="J358" i="3"/>
  <c r="BF358" i="3" s="1"/>
  <c r="BI356" i="3"/>
  <c r="BH356" i="3"/>
  <c r="BG356" i="3"/>
  <c r="BF356" i="3"/>
  <c r="BE356" i="3"/>
  <c r="T356" i="3"/>
  <c r="R356" i="3"/>
  <c r="P356" i="3"/>
  <c r="BK356" i="3"/>
  <c r="J356" i="3"/>
  <c r="BI354" i="3"/>
  <c r="BH354" i="3"/>
  <c r="BG354" i="3"/>
  <c r="BE354" i="3"/>
  <c r="T354" i="3"/>
  <c r="R354" i="3"/>
  <c r="P354" i="3"/>
  <c r="BK354" i="3"/>
  <c r="J354" i="3"/>
  <c r="BF354" i="3" s="1"/>
  <c r="BI352" i="3"/>
  <c r="BH352" i="3"/>
  <c r="BG352" i="3"/>
  <c r="BF352" i="3"/>
  <c r="BE352" i="3"/>
  <c r="T352" i="3"/>
  <c r="R352" i="3"/>
  <c r="P352" i="3"/>
  <c r="BK352" i="3"/>
  <c r="J352" i="3"/>
  <c r="BI350" i="3"/>
  <c r="BH350" i="3"/>
  <c r="BG350" i="3"/>
  <c r="BE350" i="3"/>
  <c r="T350" i="3"/>
  <c r="R350" i="3"/>
  <c r="P350" i="3"/>
  <c r="BK350" i="3"/>
  <c r="J350" i="3"/>
  <c r="BF350" i="3" s="1"/>
  <c r="BI348" i="3"/>
  <c r="BH348" i="3"/>
  <c r="BG348" i="3"/>
  <c r="BF348" i="3"/>
  <c r="BE348" i="3"/>
  <c r="T348" i="3"/>
  <c r="R348" i="3"/>
  <c r="P348" i="3"/>
  <c r="BK348" i="3"/>
  <c r="J348" i="3"/>
  <c r="BI347" i="3"/>
  <c r="BH347" i="3"/>
  <c r="BG347" i="3"/>
  <c r="BE347" i="3"/>
  <c r="T347" i="3"/>
  <c r="R347" i="3"/>
  <c r="P347" i="3"/>
  <c r="BK347" i="3"/>
  <c r="J347" i="3"/>
  <c r="BF347" i="3" s="1"/>
  <c r="BI339" i="3"/>
  <c r="BH339" i="3"/>
  <c r="BG339" i="3"/>
  <c r="BF339" i="3"/>
  <c r="BE339" i="3"/>
  <c r="T339" i="3"/>
  <c r="R339" i="3"/>
  <c r="P339" i="3"/>
  <c r="BK339" i="3"/>
  <c r="J339" i="3"/>
  <c r="BI334" i="3"/>
  <c r="BH334" i="3"/>
  <c r="BG334" i="3"/>
  <c r="BE334" i="3"/>
  <c r="T334" i="3"/>
  <c r="R334" i="3"/>
  <c r="P334" i="3"/>
  <c r="BK334" i="3"/>
  <c r="J334" i="3"/>
  <c r="BF334" i="3" s="1"/>
  <c r="BI330" i="3"/>
  <c r="BH330" i="3"/>
  <c r="BG330" i="3"/>
  <c r="BF330" i="3"/>
  <c r="BE330" i="3"/>
  <c r="T330" i="3"/>
  <c r="R330" i="3"/>
  <c r="P330" i="3"/>
  <c r="BK330" i="3"/>
  <c r="J330" i="3"/>
  <c r="BI325" i="3"/>
  <c r="BH325" i="3"/>
  <c r="BG325" i="3"/>
  <c r="BE325" i="3"/>
  <c r="T325" i="3"/>
  <c r="R325" i="3"/>
  <c r="P325" i="3"/>
  <c r="BK325" i="3"/>
  <c r="J325" i="3"/>
  <c r="BF325" i="3" s="1"/>
  <c r="BI319" i="3"/>
  <c r="BH319" i="3"/>
  <c r="BG319" i="3"/>
  <c r="BF319" i="3"/>
  <c r="BE319" i="3"/>
  <c r="T319" i="3"/>
  <c r="T318" i="3" s="1"/>
  <c r="R319" i="3"/>
  <c r="R318" i="3" s="1"/>
  <c r="P319" i="3"/>
  <c r="BK319" i="3"/>
  <c r="BK318" i="3" s="1"/>
  <c r="J318" i="3" s="1"/>
  <c r="J70" i="3" s="1"/>
  <c r="J319" i="3"/>
  <c r="BI316" i="3"/>
  <c r="BH316" i="3"/>
  <c r="BG316" i="3"/>
  <c r="BE316" i="3"/>
  <c r="T316" i="3"/>
  <c r="R316" i="3"/>
  <c r="P316" i="3"/>
  <c r="BK316" i="3"/>
  <c r="J316" i="3"/>
  <c r="BF316" i="3" s="1"/>
  <c r="BI314" i="3"/>
  <c r="BH314" i="3"/>
  <c r="BG314" i="3"/>
  <c r="BF314" i="3"/>
  <c r="BE314" i="3"/>
  <c r="T314" i="3"/>
  <c r="R314" i="3"/>
  <c r="P314" i="3"/>
  <c r="BK314" i="3"/>
  <c r="J314" i="3"/>
  <c r="BI311" i="3"/>
  <c r="BH311" i="3"/>
  <c r="BG311" i="3"/>
  <c r="BE311" i="3"/>
  <c r="T311" i="3"/>
  <c r="R311" i="3"/>
  <c r="P311" i="3"/>
  <c r="BK311" i="3"/>
  <c r="J311" i="3"/>
  <c r="BF311" i="3" s="1"/>
  <c r="BI309" i="3"/>
  <c r="BH309" i="3"/>
  <c r="BG309" i="3"/>
  <c r="BF309" i="3"/>
  <c r="BE309" i="3"/>
  <c r="T309" i="3"/>
  <c r="R309" i="3"/>
  <c r="P309" i="3"/>
  <c r="BK309" i="3"/>
  <c r="J309" i="3"/>
  <c r="BI306" i="3"/>
  <c r="BH306" i="3"/>
  <c r="BG306" i="3"/>
  <c r="BE306" i="3"/>
  <c r="T306" i="3"/>
  <c r="T305" i="3" s="1"/>
  <c r="R306" i="3"/>
  <c r="R305" i="3" s="1"/>
  <c r="P306" i="3"/>
  <c r="P305" i="3" s="1"/>
  <c r="BK306" i="3"/>
  <c r="J306" i="3"/>
  <c r="BF306" i="3" s="1"/>
  <c r="BI304" i="3"/>
  <c r="BH304" i="3"/>
  <c r="BG304" i="3"/>
  <c r="BE304" i="3"/>
  <c r="T304" i="3"/>
  <c r="R304" i="3"/>
  <c r="P304" i="3"/>
  <c r="BK304" i="3"/>
  <c r="J304" i="3"/>
  <c r="BF304" i="3" s="1"/>
  <c r="BI302" i="3"/>
  <c r="BH302" i="3"/>
  <c r="BG302" i="3"/>
  <c r="BF302" i="3"/>
  <c r="BE302" i="3"/>
  <c r="T302" i="3"/>
  <c r="R302" i="3"/>
  <c r="P302" i="3"/>
  <c r="BK302" i="3"/>
  <c r="J302" i="3"/>
  <c r="BI300" i="3"/>
  <c r="BH300" i="3"/>
  <c r="BG300" i="3"/>
  <c r="BE300" i="3"/>
  <c r="T300" i="3"/>
  <c r="R300" i="3"/>
  <c r="P300" i="3"/>
  <c r="BK300" i="3"/>
  <c r="J300" i="3"/>
  <c r="BF300" i="3" s="1"/>
  <c r="BI299" i="3"/>
  <c r="BH299" i="3"/>
  <c r="BG299" i="3"/>
  <c r="BF299" i="3"/>
  <c r="BE299" i="3"/>
  <c r="T299" i="3"/>
  <c r="R299" i="3"/>
  <c r="P299" i="3"/>
  <c r="BK299" i="3"/>
  <c r="J299" i="3"/>
  <c r="BI297" i="3"/>
  <c r="BH297" i="3"/>
  <c r="BG297" i="3"/>
  <c r="BE297" i="3"/>
  <c r="T297" i="3"/>
  <c r="R297" i="3"/>
  <c r="R296" i="3" s="1"/>
  <c r="P297" i="3"/>
  <c r="P296" i="3" s="1"/>
  <c r="BK297" i="3"/>
  <c r="BK296" i="3" s="1"/>
  <c r="J297" i="3"/>
  <c r="BF297" i="3" s="1"/>
  <c r="BI294" i="3"/>
  <c r="BH294" i="3"/>
  <c r="BG294" i="3"/>
  <c r="BE294" i="3"/>
  <c r="T294" i="3"/>
  <c r="T293" i="3" s="1"/>
  <c r="R294" i="3"/>
  <c r="R293" i="3" s="1"/>
  <c r="P294" i="3"/>
  <c r="P293" i="3" s="1"/>
  <c r="BK294" i="3"/>
  <c r="BK293" i="3" s="1"/>
  <c r="J293" i="3" s="1"/>
  <c r="J66" i="3" s="1"/>
  <c r="J294" i="3"/>
  <c r="BF294" i="3" s="1"/>
  <c r="BI292" i="3"/>
  <c r="BH292" i="3"/>
  <c r="BG292" i="3"/>
  <c r="BF292" i="3"/>
  <c r="BE292" i="3"/>
  <c r="T292" i="3"/>
  <c r="R292" i="3"/>
  <c r="P292" i="3"/>
  <c r="BK292" i="3"/>
  <c r="J292" i="3"/>
  <c r="BI290" i="3"/>
  <c r="BH290" i="3"/>
  <c r="BG290" i="3"/>
  <c r="BE290" i="3"/>
  <c r="T290" i="3"/>
  <c r="R290" i="3"/>
  <c r="P290" i="3"/>
  <c r="BK290" i="3"/>
  <c r="J290" i="3"/>
  <c r="BF290" i="3" s="1"/>
  <c r="BI289" i="3"/>
  <c r="BH289" i="3"/>
  <c r="BG289" i="3"/>
  <c r="BF289" i="3"/>
  <c r="BE289" i="3"/>
  <c r="T289" i="3"/>
  <c r="R289" i="3"/>
  <c r="P289" i="3"/>
  <c r="BK289" i="3"/>
  <c r="J289" i="3"/>
  <c r="BI288" i="3"/>
  <c r="BH288" i="3"/>
  <c r="BG288" i="3"/>
  <c r="BE288" i="3"/>
  <c r="T288" i="3"/>
  <c r="T287" i="3" s="1"/>
  <c r="R288" i="3"/>
  <c r="P288" i="3"/>
  <c r="P287" i="3" s="1"/>
  <c r="BK288" i="3"/>
  <c r="BK287" i="3" s="1"/>
  <c r="J287" i="3" s="1"/>
  <c r="J65" i="3" s="1"/>
  <c r="J288" i="3"/>
  <c r="BF288" i="3" s="1"/>
  <c r="BI283" i="3"/>
  <c r="BH283" i="3"/>
  <c r="BG283" i="3"/>
  <c r="BE283" i="3"/>
  <c r="T283" i="3"/>
  <c r="R283" i="3"/>
  <c r="P283" i="3"/>
  <c r="BK283" i="3"/>
  <c r="J283" i="3"/>
  <c r="BF283" i="3" s="1"/>
  <c r="BI281" i="3"/>
  <c r="BH281" i="3"/>
  <c r="BG281" i="3"/>
  <c r="BF281" i="3"/>
  <c r="BE281" i="3"/>
  <c r="T281" i="3"/>
  <c r="R281" i="3"/>
  <c r="P281" i="3"/>
  <c r="BK281" i="3"/>
  <c r="J281" i="3"/>
  <c r="BI267" i="3"/>
  <c r="BH267" i="3"/>
  <c r="BG267" i="3"/>
  <c r="BE267" i="3"/>
  <c r="T267" i="3"/>
  <c r="R267" i="3"/>
  <c r="P267" i="3"/>
  <c r="BK267" i="3"/>
  <c r="J267" i="3"/>
  <c r="BF267" i="3" s="1"/>
  <c r="BI262" i="3"/>
  <c r="BH262" i="3"/>
  <c r="BG262" i="3"/>
  <c r="BF262" i="3"/>
  <c r="BE262" i="3"/>
  <c r="T262" i="3"/>
  <c r="R262" i="3"/>
  <c r="P262" i="3"/>
  <c r="BK262" i="3"/>
  <c r="J262" i="3"/>
  <c r="BI257" i="3"/>
  <c r="BH257" i="3"/>
  <c r="BG257" i="3"/>
  <c r="BE257" i="3"/>
  <c r="T257" i="3"/>
  <c r="R257" i="3"/>
  <c r="P257" i="3"/>
  <c r="BK257" i="3"/>
  <c r="J257" i="3"/>
  <c r="BF257" i="3" s="1"/>
  <c r="BI252" i="3"/>
  <c r="BH252" i="3"/>
  <c r="BG252" i="3"/>
  <c r="BF252" i="3"/>
  <c r="BE252" i="3"/>
  <c r="T252" i="3"/>
  <c r="R252" i="3"/>
  <c r="P252" i="3"/>
  <c r="BK252" i="3"/>
  <c r="J252" i="3"/>
  <c r="BI248" i="3"/>
  <c r="BH248" i="3"/>
  <c r="BG248" i="3"/>
  <c r="BE248" i="3"/>
  <c r="T248" i="3"/>
  <c r="R248" i="3"/>
  <c r="P248" i="3"/>
  <c r="BK248" i="3"/>
  <c r="J248" i="3"/>
  <c r="BF248" i="3" s="1"/>
  <c r="BI246" i="3"/>
  <c r="BH246" i="3"/>
  <c r="BG246" i="3"/>
  <c r="BF246" i="3"/>
  <c r="BE246" i="3"/>
  <c r="T246" i="3"/>
  <c r="R246" i="3"/>
  <c r="P246" i="3"/>
  <c r="BK246" i="3"/>
  <c r="J246" i="3"/>
  <c r="BI242" i="3"/>
  <c r="BH242" i="3"/>
  <c r="BG242" i="3"/>
  <c r="BE242" i="3"/>
  <c r="T242" i="3"/>
  <c r="R242" i="3"/>
  <c r="P242" i="3"/>
  <c r="BK242" i="3"/>
  <c r="J242" i="3"/>
  <c r="BF242" i="3" s="1"/>
  <c r="BI240" i="3"/>
  <c r="BH240" i="3"/>
  <c r="BG240" i="3"/>
  <c r="BF240" i="3"/>
  <c r="BE240" i="3"/>
  <c r="T240" i="3"/>
  <c r="R240" i="3"/>
  <c r="P240" i="3"/>
  <c r="BK240" i="3"/>
  <c r="J240" i="3"/>
  <c r="BI236" i="3"/>
  <c r="BH236" i="3"/>
  <c r="BG236" i="3"/>
  <c r="BE236" i="3"/>
  <c r="T236" i="3"/>
  <c r="R236" i="3"/>
  <c r="P236" i="3"/>
  <c r="BK236" i="3"/>
  <c r="J236" i="3"/>
  <c r="BF236" i="3" s="1"/>
  <c r="BI233" i="3"/>
  <c r="BH233" i="3"/>
  <c r="BG233" i="3"/>
  <c r="BF233" i="3"/>
  <c r="BE233" i="3"/>
  <c r="T233" i="3"/>
  <c r="R233" i="3"/>
  <c r="P233" i="3"/>
  <c r="BK233" i="3"/>
  <c r="J233" i="3"/>
  <c r="BI231" i="3"/>
  <c r="BH231" i="3"/>
  <c r="BG231" i="3"/>
  <c r="BE231" i="3"/>
  <c r="T231" i="3"/>
  <c r="R231" i="3"/>
  <c r="P231" i="3"/>
  <c r="BK231" i="3"/>
  <c r="J231" i="3"/>
  <c r="BF231" i="3" s="1"/>
  <c r="BI227" i="3"/>
  <c r="BH227" i="3"/>
  <c r="BG227" i="3"/>
  <c r="BF227" i="3"/>
  <c r="BE227" i="3"/>
  <c r="T227" i="3"/>
  <c r="R227" i="3"/>
  <c r="P227" i="3"/>
  <c r="BK227" i="3"/>
  <c r="J227" i="3"/>
  <c r="BI225" i="3"/>
  <c r="BH225" i="3"/>
  <c r="BG225" i="3"/>
  <c r="BE225" i="3"/>
  <c r="T225" i="3"/>
  <c r="R225" i="3"/>
  <c r="P225" i="3"/>
  <c r="BK225" i="3"/>
  <c r="J225" i="3"/>
  <c r="BF225" i="3" s="1"/>
  <c r="BI224" i="3"/>
  <c r="BH224" i="3"/>
  <c r="BG224" i="3"/>
  <c r="BF224" i="3"/>
  <c r="BE224" i="3"/>
  <c r="T224" i="3"/>
  <c r="R224" i="3"/>
  <c r="P224" i="3"/>
  <c r="BK224" i="3"/>
  <c r="J224" i="3"/>
  <c r="BI222" i="3"/>
  <c r="BH222" i="3"/>
  <c r="BG222" i="3"/>
  <c r="BE222" i="3"/>
  <c r="T222" i="3"/>
  <c r="R222" i="3"/>
  <c r="P222" i="3"/>
  <c r="BK222" i="3"/>
  <c r="J222" i="3"/>
  <c r="BF222" i="3" s="1"/>
  <c r="BI220" i="3"/>
  <c r="BH220" i="3"/>
  <c r="BG220" i="3"/>
  <c r="BF220" i="3"/>
  <c r="BE220" i="3"/>
  <c r="T220" i="3"/>
  <c r="R220" i="3"/>
  <c r="P220" i="3"/>
  <c r="BK220" i="3"/>
  <c r="J220" i="3"/>
  <c r="BI218" i="3"/>
  <c r="BH218" i="3"/>
  <c r="BG218" i="3"/>
  <c r="BE218" i="3"/>
  <c r="T218" i="3"/>
  <c r="R218" i="3"/>
  <c r="R217" i="3" s="1"/>
  <c r="P218" i="3"/>
  <c r="BK218" i="3"/>
  <c r="BK217" i="3" s="1"/>
  <c r="J217" i="3" s="1"/>
  <c r="J64" i="3" s="1"/>
  <c r="J218" i="3"/>
  <c r="BF218" i="3" s="1"/>
  <c r="BI216" i="3"/>
  <c r="BH216" i="3"/>
  <c r="BG216" i="3"/>
  <c r="BF216" i="3"/>
  <c r="BE216" i="3"/>
  <c r="T216" i="3"/>
  <c r="T215" i="3" s="1"/>
  <c r="R216" i="3"/>
  <c r="R215" i="3" s="1"/>
  <c r="P216" i="3"/>
  <c r="P215" i="3" s="1"/>
  <c r="BK216" i="3"/>
  <c r="BK215" i="3" s="1"/>
  <c r="J215" i="3" s="1"/>
  <c r="J216" i="3"/>
  <c r="J63" i="3"/>
  <c r="BI214" i="3"/>
  <c r="BH214" i="3"/>
  <c r="BG214" i="3"/>
  <c r="BF214" i="3"/>
  <c r="BE214" i="3"/>
  <c r="T214" i="3"/>
  <c r="T213" i="3" s="1"/>
  <c r="R214" i="3"/>
  <c r="R213" i="3" s="1"/>
  <c r="P214" i="3"/>
  <c r="P213" i="3" s="1"/>
  <c r="BK214" i="3"/>
  <c r="BK213" i="3" s="1"/>
  <c r="J213" i="3" s="1"/>
  <c r="J62" i="3" s="1"/>
  <c r="J214" i="3"/>
  <c r="BI211" i="3"/>
  <c r="BH211" i="3"/>
  <c r="BG211" i="3"/>
  <c r="BE211" i="3"/>
  <c r="T211" i="3"/>
  <c r="R211" i="3"/>
  <c r="P211" i="3"/>
  <c r="BK211" i="3"/>
  <c r="J211" i="3"/>
  <c r="BF211" i="3" s="1"/>
  <c r="BI205" i="3"/>
  <c r="BH205" i="3"/>
  <c r="BG205" i="3"/>
  <c r="BF205" i="3"/>
  <c r="BE205" i="3"/>
  <c r="T205" i="3"/>
  <c r="R205" i="3"/>
  <c r="P205" i="3"/>
  <c r="BK205" i="3"/>
  <c r="J205" i="3"/>
  <c r="BI202" i="3"/>
  <c r="BH202" i="3"/>
  <c r="BG202" i="3"/>
  <c r="BE202" i="3"/>
  <c r="T202" i="3"/>
  <c r="R202" i="3"/>
  <c r="P202" i="3"/>
  <c r="BK202" i="3"/>
  <c r="J202" i="3"/>
  <c r="BF202" i="3" s="1"/>
  <c r="BI200" i="3"/>
  <c r="BH200" i="3"/>
  <c r="BG200" i="3"/>
  <c r="BF200" i="3"/>
  <c r="BE200" i="3"/>
  <c r="T200" i="3"/>
  <c r="R200" i="3"/>
  <c r="P200" i="3"/>
  <c r="BK200" i="3"/>
  <c r="J200" i="3"/>
  <c r="BI180" i="3"/>
  <c r="BH180" i="3"/>
  <c r="BG180" i="3"/>
  <c r="BE180" i="3"/>
  <c r="T180" i="3"/>
  <c r="R180" i="3"/>
  <c r="P180" i="3"/>
  <c r="BK180" i="3"/>
  <c r="J180" i="3"/>
  <c r="BF180" i="3" s="1"/>
  <c r="BI177" i="3"/>
  <c r="BH177" i="3"/>
  <c r="BG177" i="3"/>
  <c r="BF177" i="3"/>
  <c r="BE177" i="3"/>
  <c r="T177" i="3"/>
  <c r="R177" i="3"/>
  <c r="P177" i="3"/>
  <c r="BK177" i="3"/>
  <c r="J177" i="3"/>
  <c r="BI175" i="3"/>
  <c r="BH175" i="3"/>
  <c r="BG175" i="3"/>
  <c r="BE175" i="3"/>
  <c r="T175" i="3"/>
  <c r="R175" i="3"/>
  <c r="P175" i="3"/>
  <c r="BK175" i="3"/>
  <c r="J175" i="3"/>
  <c r="BF175" i="3" s="1"/>
  <c r="BI172" i="3"/>
  <c r="BH172" i="3"/>
  <c r="BG172" i="3"/>
  <c r="BF172" i="3"/>
  <c r="BE172" i="3"/>
  <c r="T172" i="3"/>
  <c r="T171" i="3" s="1"/>
  <c r="R172" i="3"/>
  <c r="P172" i="3"/>
  <c r="P171" i="3" s="1"/>
  <c r="BK172" i="3"/>
  <c r="J172" i="3"/>
  <c r="BI169" i="3"/>
  <c r="BH169" i="3"/>
  <c r="BG169" i="3"/>
  <c r="BF169" i="3"/>
  <c r="BE169" i="3"/>
  <c r="T169" i="3"/>
  <c r="R169" i="3"/>
  <c r="P169" i="3"/>
  <c r="BK169" i="3"/>
  <c r="J169" i="3"/>
  <c r="BI166" i="3"/>
  <c r="BH166" i="3"/>
  <c r="BG166" i="3"/>
  <c r="BE166" i="3"/>
  <c r="T166" i="3"/>
  <c r="R166" i="3"/>
  <c r="P166" i="3"/>
  <c r="BK166" i="3"/>
  <c r="J166" i="3"/>
  <c r="BF166" i="3" s="1"/>
  <c r="BI162" i="3"/>
  <c r="BH162" i="3"/>
  <c r="BG162" i="3"/>
  <c r="BF162" i="3"/>
  <c r="BE162" i="3"/>
  <c r="T162" i="3"/>
  <c r="R162" i="3"/>
  <c r="P162" i="3"/>
  <c r="BK162" i="3"/>
  <c r="J162" i="3"/>
  <c r="BI160" i="3"/>
  <c r="BH160" i="3"/>
  <c r="BG160" i="3"/>
  <c r="BE160" i="3"/>
  <c r="T160" i="3"/>
  <c r="R160" i="3"/>
  <c r="P160" i="3"/>
  <c r="BK160" i="3"/>
  <c r="J160" i="3"/>
  <c r="BF160" i="3" s="1"/>
  <c r="BI158" i="3"/>
  <c r="BH158" i="3"/>
  <c r="BG158" i="3"/>
  <c r="BF158" i="3"/>
  <c r="BE158" i="3"/>
  <c r="T158" i="3"/>
  <c r="R158" i="3"/>
  <c r="R157" i="3" s="1"/>
  <c r="P158" i="3"/>
  <c r="P157" i="3" s="1"/>
  <c r="BK158" i="3"/>
  <c r="BK157" i="3" s="1"/>
  <c r="J157" i="3" s="1"/>
  <c r="J60" i="3" s="1"/>
  <c r="J158" i="3"/>
  <c r="BI150" i="3"/>
  <c r="BH150" i="3"/>
  <c r="BG150" i="3"/>
  <c r="BE150" i="3"/>
  <c r="T150" i="3"/>
  <c r="R150" i="3"/>
  <c r="P150" i="3"/>
  <c r="BK150" i="3"/>
  <c r="J150" i="3"/>
  <c r="BF150" i="3" s="1"/>
  <c r="BI146" i="3"/>
  <c r="BH146" i="3"/>
  <c r="BG146" i="3"/>
  <c r="BF146" i="3"/>
  <c r="BE146" i="3"/>
  <c r="T146" i="3"/>
  <c r="R146" i="3"/>
  <c r="P146" i="3"/>
  <c r="BK146" i="3"/>
  <c r="J146" i="3"/>
  <c r="BI141" i="3"/>
  <c r="BH141" i="3"/>
  <c r="BG141" i="3"/>
  <c r="BE141" i="3"/>
  <c r="T141" i="3"/>
  <c r="R141" i="3"/>
  <c r="P141" i="3"/>
  <c r="BK141" i="3"/>
  <c r="J141" i="3"/>
  <c r="BF141" i="3" s="1"/>
  <c r="BI137" i="3"/>
  <c r="BH137" i="3"/>
  <c r="BG137" i="3"/>
  <c r="BF137" i="3"/>
  <c r="BE137" i="3"/>
  <c r="T137" i="3"/>
  <c r="R137" i="3"/>
  <c r="P137" i="3"/>
  <c r="BK137" i="3"/>
  <c r="J137" i="3"/>
  <c r="BI135" i="3"/>
  <c r="BH135" i="3"/>
  <c r="BG135" i="3"/>
  <c r="BE135" i="3"/>
  <c r="T135" i="3"/>
  <c r="R135" i="3"/>
  <c r="P135" i="3"/>
  <c r="BK135" i="3"/>
  <c r="J135" i="3"/>
  <c r="BF135" i="3" s="1"/>
  <c r="BI132" i="3"/>
  <c r="BH132" i="3"/>
  <c r="BG132" i="3"/>
  <c r="BF132" i="3"/>
  <c r="BE132" i="3"/>
  <c r="T132" i="3"/>
  <c r="R132" i="3"/>
  <c r="P132" i="3"/>
  <c r="BK132" i="3"/>
  <c r="J132" i="3"/>
  <c r="BI128" i="3"/>
  <c r="BH128" i="3"/>
  <c r="BG128" i="3"/>
  <c r="BE128" i="3"/>
  <c r="T128" i="3"/>
  <c r="R128" i="3"/>
  <c r="P128" i="3"/>
  <c r="BK128" i="3"/>
  <c r="J128" i="3"/>
  <c r="BF128" i="3" s="1"/>
  <c r="BI125" i="3"/>
  <c r="BH125" i="3"/>
  <c r="BG125" i="3"/>
  <c r="BF125" i="3"/>
  <c r="BE125" i="3"/>
  <c r="T125" i="3"/>
  <c r="R125" i="3"/>
  <c r="P125" i="3"/>
  <c r="BK125" i="3"/>
  <c r="J125" i="3"/>
  <c r="BI122" i="3"/>
  <c r="BH122" i="3"/>
  <c r="BG122" i="3"/>
  <c r="BE122" i="3"/>
  <c r="T122" i="3"/>
  <c r="R122" i="3"/>
  <c r="P122" i="3"/>
  <c r="BK122" i="3"/>
  <c r="J122" i="3"/>
  <c r="BF122" i="3" s="1"/>
  <c r="BI120" i="3"/>
  <c r="BH120" i="3"/>
  <c r="BG120" i="3"/>
  <c r="BF120" i="3"/>
  <c r="BE120" i="3"/>
  <c r="T120" i="3"/>
  <c r="R120" i="3"/>
  <c r="P120" i="3"/>
  <c r="BK120" i="3"/>
  <c r="J120" i="3"/>
  <c r="BI118" i="3"/>
  <c r="BH118" i="3"/>
  <c r="BG118" i="3"/>
  <c r="BE118" i="3"/>
  <c r="T118" i="3"/>
  <c r="R118" i="3"/>
  <c r="P118" i="3"/>
  <c r="BK118" i="3"/>
  <c r="J118" i="3"/>
  <c r="BF118" i="3" s="1"/>
  <c r="BI113" i="3"/>
  <c r="BH113" i="3"/>
  <c r="BG113" i="3"/>
  <c r="BF113" i="3"/>
  <c r="BE113" i="3"/>
  <c r="T113" i="3"/>
  <c r="R113" i="3"/>
  <c r="P113" i="3"/>
  <c r="BK113" i="3"/>
  <c r="BK112" i="3" s="1"/>
  <c r="J112" i="3" s="1"/>
  <c r="J59" i="3" s="1"/>
  <c r="J113" i="3"/>
  <c r="BI109" i="3"/>
  <c r="BH109" i="3"/>
  <c r="BG109" i="3"/>
  <c r="BF109" i="3"/>
  <c r="BE109" i="3"/>
  <c r="T109" i="3"/>
  <c r="R109" i="3"/>
  <c r="P109" i="3"/>
  <c r="BK109" i="3"/>
  <c r="J109" i="3"/>
  <c r="BI106" i="3"/>
  <c r="BH106" i="3"/>
  <c r="BG106" i="3"/>
  <c r="BE106" i="3"/>
  <c r="T106" i="3"/>
  <c r="R106" i="3"/>
  <c r="P106" i="3"/>
  <c r="BK106" i="3"/>
  <c r="J106" i="3"/>
  <c r="BF106" i="3" s="1"/>
  <c r="BI103" i="3"/>
  <c r="BH103" i="3"/>
  <c r="BG103" i="3"/>
  <c r="F32" i="3" s="1"/>
  <c r="BB53" i="1" s="1"/>
  <c r="BF103" i="3"/>
  <c r="BE103" i="3"/>
  <c r="T103" i="3"/>
  <c r="R103" i="3"/>
  <c r="R102" i="3" s="1"/>
  <c r="P103" i="3"/>
  <c r="P102" i="3" s="1"/>
  <c r="BK103" i="3"/>
  <c r="BK102" i="3" s="1"/>
  <c r="J103" i="3"/>
  <c r="F97" i="3"/>
  <c r="F96" i="3"/>
  <c r="J94" i="3"/>
  <c r="F94" i="3"/>
  <c r="E92" i="3"/>
  <c r="F51" i="3"/>
  <c r="F49" i="3"/>
  <c r="E47" i="3"/>
  <c r="J21" i="3"/>
  <c r="E21" i="3"/>
  <c r="J96" i="3" s="1"/>
  <c r="J20" i="3"/>
  <c r="J18" i="3"/>
  <c r="E18" i="3"/>
  <c r="F52" i="3" s="1"/>
  <c r="J17" i="3"/>
  <c r="J12" i="3"/>
  <c r="J49" i="3" s="1"/>
  <c r="E7" i="3"/>
  <c r="E45" i="3" s="1"/>
  <c r="R469" i="2"/>
  <c r="T464" i="2"/>
  <c r="R449" i="2"/>
  <c r="T402" i="2"/>
  <c r="P402" i="2"/>
  <c r="R381" i="2"/>
  <c r="T355" i="2"/>
  <c r="P355" i="2"/>
  <c r="R338" i="2"/>
  <c r="T332" i="2"/>
  <c r="P332" i="2"/>
  <c r="R326" i="2"/>
  <c r="T297" i="2"/>
  <c r="P297" i="2"/>
  <c r="R288" i="2"/>
  <c r="R285" i="2"/>
  <c r="T279" i="2"/>
  <c r="P279" i="2"/>
  <c r="R226" i="2"/>
  <c r="T224" i="2"/>
  <c r="P220" i="2"/>
  <c r="R218" i="2"/>
  <c r="T162" i="2"/>
  <c r="J139" i="2"/>
  <c r="J61" i="2" s="1"/>
  <c r="P133" i="2"/>
  <c r="AY52" i="1"/>
  <c r="AX52" i="1"/>
  <c r="BI471" i="2"/>
  <c r="BH471" i="2"/>
  <c r="BG471" i="2"/>
  <c r="BE471" i="2"/>
  <c r="T471" i="2"/>
  <c r="R471" i="2"/>
  <c r="P471" i="2"/>
  <c r="BK471" i="2"/>
  <c r="J471" i="2"/>
  <c r="BF471" i="2" s="1"/>
  <c r="BI470" i="2"/>
  <c r="BH470" i="2"/>
  <c r="BG470" i="2"/>
  <c r="BF470" i="2"/>
  <c r="BE470" i="2"/>
  <c r="T470" i="2"/>
  <c r="T469" i="2" s="1"/>
  <c r="R470" i="2"/>
  <c r="P470" i="2"/>
  <c r="P469" i="2" s="1"/>
  <c r="BK470" i="2"/>
  <c r="BK469" i="2" s="1"/>
  <c r="J469" i="2" s="1"/>
  <c r="J83" i="2" s="1"/>
  <c r="J470" i="2"/>
  <c r="BI466" i="2"/>
  <c r="BH466" i="2"/>
  <c r="BG466" i="2"/>
  <c r="BF466" i="2"/>
  <c r="BE466" i="2"/>
  <c r="T466" i="2"/>
  <c r="R466" i="2"/>
  <c r="P466" i="2"/>
  <c r="BK466" i="2"/>
  <c r="J466" i="2"/>
  <c r="BI465" i="2"/>
  <c r="BH465" i="2"/>
  <c r="BG465" i="2"/>
  <c r="BE465" i="2"/>
  <c r="T465" i="2"/>
  <c r="R465" i="2"/>
  <c r="R464" i="2" s="1"/>
  <c r="P465" i="2"/>
  <c r="BK465" i="2"/>
  <c r="J465" i="2"/>
  <c r="BF465" i="2" s="1"/>
  <c r="BI463" i="2"/>
  <c r="BH463" i="2"/>
  <c r="BG463" i="2"/>
  <c r="BF463" i="2"/>
  <c r="BE463" i="2"/>
  <c r="T463" i="2"/>
  <c r="T462" i="2" s="1"/>
  <c r="T461" i="2" s="1"/>
  <c r="R463" i="2"/>
  <c r="R462" i="2" s="1"/>
  <c r="R461" i="2" s="1"/>
  <c r="P463" i="2"/>
  <c r="P462" i="2" s="1"/>
  <c r="BK463" i="2"/>
  <c r="BK462" i="2" s="1"/>
  <c r="J462" i="2" s="1"/>
  <c r="J81" i="2" s="1"/>
  <c r="J463" i="2"/>
  <c r="BI459" i="2"/>
  <c r="BH459" i="2"/>
  <c r="BG459" i="2"/>
  <c r="BF459" i="2"/>
  <c r="BE459" i="2"/>
  <c r="T459" i="2"/>
  <c r="R459" i="2"/>
  <c r="P459" i="2"/>
  <c r="BK459" i="2"/>
  <c r="J459" i="2"/>
  <c r="BI450" i="2"/>
  <c r="BH450" i="2"/>
  <c r="BG450" i="2"/>
  <c r="BE450" i="2"/>
  <c r="T450" i="2"/>
  <c r="T449" i="2" s="1"/>
  <c r="R450" i="2"/>
  <c r="P450" i="2"/>
  <c r="P449" i="2" s="1"/>
  <c r="BK450" i="2"/>
  <c r="BK449" i="2" s="1"/>
  <c r="J449" i="2" s="1"/>
  <c r="J79" i="2" s="1"/>
  <c r="J450" i="2"/>
  <c r="BF450" i="2" s="1"/>
  <c r="BI448" i="2"/>
  <c r="BH448" i="2"/>
  <c r="BG448" i="2"/>
  <c r="BE448" i="2"/>
  <c r="T448" i="2"/>
  <c r="R448" i="2"/>
  <c r="P448" i="2"/>
  <c r="BK448" i="2"/>
  <c r="J448" i="2"/>
  <c r="BF448" i="2" s="1"/>
  <c r="BI444" i="2"/>
  <c r="BH444" i="2"/>
  <c r="BG444" i="2"/>
  <c r="BF444" i="2"/>
  <c r="BE444" i="2"/>
  <c r="T444" i="2"/>
  <c r="R444" i="2"/>
  <c r="P444" i="2"/>
  <c r="BK444" i="2"/>
  <c r="J444" i="2"/>
  <c r="BI439" i="2"/>
  <c r="BH439" i="2"/>
  <c r="BG439" i="2"/>
  <c r="BE439" i="2"/>
  <c r="T439" i="2"/>
  <c r="R439" i="2"/>
  <c r="P439" i="2"/>
  <c r="BK439" i="2"/>
  <c r="J439" i="2"/>
  <c r="BF439" i="2" s="1"/>
  <c r="BI437" i="2"/>
  <c r="BH437" i="2"/>
  <c r="BG437" i="2"/>
  <c r="BF437" i="2"/>
  <c r="BE437" i="2"/>
  <c r="T437" i="2"/>
  <c r="R437" i="2"/>
  <c r="P437" i="2"/>
  <c r="BK437" i="2"/>
  <c r="J437" i="2"/>
  <c r="BI429" i="2"/>
  <c r="BH429" i="2"/>
  <c r="BG429" i="2"/>
  <c r="BE429" i="2"/>
  <c r="T429" i="2"/>
  <c r="R429" i="2"/>
  <c r="P429" i="2"/>
  <c r="BK429" i="2"/>
  <c r="J429" i="2"/>
  <c r="BF429" i="2" s="1"/>
  <c r="BI423" i="2"/>
  <c r="BH423" i="2"/>
  <c r="BG423" i="2"/>
  <c r="BF423" i="2"/>
  <c r="BE423" i="2"/>
  <c r="T423" i="2"/>
  <c r="R423" i="2"/>
  <c r="P423" i="2"/>
  <c r="BK423" i="2"/>
  <c r="J423" i="2"/>
  <c r="BI416" i="2"/>
  <c r="BH416" i="2"/>
  <c r="BG416" i="2"/>
  <c r="BE416" i="2"/>
  <c r="T416" i="2"/>
  <c r="R416" i="2"/>
  <c r="P416" i="2"/>
  <c r="BK416" i="2"/>
  <c r="J416" i="2"/>
  <c r="BF416" i="2" s="1"/>
  <c r="BI410" i="2"/>
  <c r="BH410" i="2"/>
  <c r="BG410" i="2"/>
  <c r="BF410" i="2"/>
  <c r="BE410" i="2"/>
  <c r="T410" i="2"/>
  <c r="R410" i="2"/>
  <c r="P410" i="2"/>
  <c r="BK410" i="2"/>
  <c r="BK402" i="2" s="1"/>
  <c r="J402" i="2" s="1"/>
  <c r="J78" i="2" s="1"/>
  <c r="J410" i="2"/>
  <c r="BI403" i="2"/>
  <c r="BH403" i="2"/>
  <c r="BG403" i="2"/>
  <c r="BE403" i="2"/>
  <c r="T403" i="2"/>
  <c r="R403" i="2"/>
  <c r="P403" i="2"/>
  <c r="BK403" i="2"/>
  <c r="J403" i="2"/>
  <c r="BF403" i="2" s="1"/>
  <c r="BI401" i="2"/>
  <c r="BH401" i="2"/>
  <c r="BG401" i="2"/>
  <c r="BF401" i="2"/>
  <c r="BE401" i="2"/>
  <c r="T401" i="2"/>
  <c r="R401" i="2"/>
  <c r="P401" i="2"/>
  <c r="BK401" i="2"/>
  <c r="J401" i="2"/>
  <c r="BI398" i="2"/>
  <c r="BH398" i="2"/>
  <c r="BG398" i="2"/>
  <c r="BE398" i="2"/>
  <c r="T398" i="2"/>
  <c r="R398" i="2"/>
  <c r="P398" i="2"/>
  <c r="BK398" i="2"/>
  <c r="J398" i="2"/>
  <c r="BF398" i="2" s="1"/>
  <c r="BI395" i="2"/>
  <c r="BH395" i="2"/>
  <c r="BG395" i="2"/>
  <c r="BF395" i="2"/>
  <c r="BE395" i="2"/>
  <c r="T395" i="2"/>
  <c r="R395" i="2"/>
  <c r="P395" i="2"/>
  <c r="BK395" i="2"/>
  <c r="J395" i="2"/>
  <c r="BI392" i="2"/>
  <c r="BH392" i="2"/>
  <c r="BG392" i="2"/>
  <c r="BE392" i="2"/>
  <c r="T392" i="2"/>
  <c r="R392" i="2"/>
  <c r="P392" i="2"/>
  <c r="BK392" i="2"/>
  <c r="J392" i="2"/>
  <c r="BF392" i="2" s="1"/>
  <c r="BI389" i="2"/>
  <c r="BH389" i="2"/>
  <c r="BG389" i="2"/>
  <c r="BF389" i="2"/>
  <c r="BE389" i="2"/>
  <c r="T389" i="2"/>
  <c r="R389" i="2"/>
  <c r="P389" i="2"/>
  <c r="BK389" i="2"/>
  <c r="J389" i="2"/>
  <c r="BI384" i="2"/>
  <c r="BH384" i="2"/>
  <c r="BG384" i="2"/>
  <c r="BE384" i="2"/>
  <c r="T384" i="2"/>
  <c r="R384" i="2"/>
  <c r="P384" i="2"/>
  <c r="BK384" i="2"/>
  <c r="J384" i="2"/>
  <c r="BF384" i="2" s="1"/>
  <c r="BI382" i="2"/>
  <c r="BH382" i="2"/>
  <c r="BG382" i="2"/>
  <c r="BF382" i="2"/>
  <c r="BE382" i="2"/>
  <c r="T382" i="2"/>
  <c r="R382" i="2"/>
  <c r="P382" i="2"/>
  <c r="P381" i="2" s="1"/>
  <c r="BK382" i="2"/>
  <c r="BK381" i="2" s="1"/>
  <c r="J381" i="2" s="1"/>
  <c r="J77" i="2" s="1"/>
  <c r="J382" i="2"/>
  <c r="BI380" i="2"/>
  <c r="BH380" i="2"/>
  <c r="BG380" i="2"/>
  <c r="BF380" i="2"/>
  <c r="BE380" i="2"/>
  <c r="T380" i="2"/>
  <c r="R380" i="2"/>
  <c r="P380" i="2"/>
  <c r="BK380" i="2"/>
  <c r="J380" i="2"/>
  <c r="BI377" i="2"/>
  <c r="BH377" i="2"/>
  <c r="BG377" i="2"/>
  <c r="BE377" i="2"/>
  <c r="T377" i="2"/>
  <c r="R377" i="2"/>
  <c r="P377" i="2"/>
  <c r="BK377" i="2"/>
  <c r="J377" i="2"/>
  <c r="BF377" i="2" s="1"/>
  <c r="BI374" i="2"/>
  <c r="BH374" i="2"/>
  <c r="BG374" i="2"/>
  <c r="BF374" i="2"/>
  <c r="BE374" i="2"/>
  <c r="T374" i="2"/>
  <c r="R374" i="2"/>
  <c r="P374" i="2"/>
  <c r="BK374" i="2"/>
  <c r="J374" i="2"/>
  <c r="BI370" i="2"/>
  <c r="BH370" i="2"/>
  <c r="BG370" i="2"/>
  <c r="BE370" i="2"/>
  <c r="T370" i="2"/>
  <c r="R370" i="2"/>
  <c r="P370" i="2"/>
  <c r="BK370" i="2"/>
  <c r="J370" i="2"/>
  <c r="BF370" i="2" s="1"/>
  <c r="BI366" i="2"/>
  <c r="BH366" i="2"/>
  <c r="BG366" i="2"/>
  <c r="BF366" i="2"/>
  <c r="BE366" i="2"/>
  <c r="T366" i="2"/>
  <c r="R366" i="2"/>
  <c r="P366" i="2"/>
  <c r="BK366" i="2"/>
  <c r="J366" i="2"/>
  <c r="BI362" i="2"/>
  <c r="BH362" i="2"/>
  <c r="BG362" i="2"/>
  <c r="BE362" i="2"/>
  <c r="T362" i="2"/>
  <c r="R362" i="2"/>
  <c r="P362" i="2"/>
  <c r="BK362" i="2"/>
  <c r="J362" i="2"/>
  <c r="BF362" i="2" s="1"/>
  <c r="BI356" i="2"/>
  <c r="BH356" i="2"/>
  <c r="BG356" i="2"/>
  <c r="BF356" i="2"/>
  <c r="BE356" i="2"/>
  <c r="T356" i="2"/>
  <c r="R356" i="2"/>
  <c r="P356" i="2"/>
  <c r="BK356" i="2"/>
  <c r="BK355" i="2" s="1"/>
  <c r="J355" i="2" s="1"/>
  <c r="J76" i="2" s="1"/>
  <c r="J356" i="2"/>
  <c r="BI354" i="2"/>
  <c r="BH354" i="2"/>
  <c r="BG354" i="2"/>
  <c r="BE354" i="2"/>
  <c r="T354" i="2"/>
  <c r="R354" i="2"/>
  <c r="P354" i="2"/>
  <c r="BK354" i="2"/>
  <c r="J354" i="2"/>
  <c r="BF354" i="2" s="1"/>
  <c r="BI348" i="2"/>
  <c r="BH348" i="2"/>
  <c r="BG348" i="2"/>
  <c r="BF348" i="2"/>
  <c r="BE348" i="2"/>
  <c r="T348" i="2"/>
  <c r="R348" i="2"/>
  <c r="P348" i="2"/>
  <c r="BK348" i="2"/>
  <c r="J348" i="2"/>
  <c r="BI344" i="2"/>
  <c r="BH344" i="2"/>
  <c r="BG344" i="2"/>
  <c r="BE344" i="2"/>
  <c r="T344" i="2"/>
  <c r="R344" i="2"/>
  <c r="P344" i="2"/>
  <c r="BK344" i="2"/>
  <c r="J344" i="2"/>
  <c r="BF344" i="2" s="1"/>
  <c r="BI339" i="2"/>
  <c r="BH339" i="2"/>
  <c r="BG339" i="2"/>
  <c r="BF339" i="2"/>
  <c r="BE339" i="2"/>
  <c r="T339" i="2"/>
  <c r="T338" i="2" s="1"/>
  <c r="R339" i="2"/>
  <c r="P339" i="2"/>
  <c r="P338" i="2" s="1"/>
  <c r="BK339" i="2"/>
  <c r="BK338" i="2" s="1"/>
  <c r="J338" i="2" s="1"/>
  <c r="J75" i="2" s="1"/>
  <c r="J339" i="2"/>
  <c r="BI337" i="2"/>
  <c r="BH337" i="2"/>
  <c r="BG337" i="2"/>
  <c r="BF337" i="2"/>
  <c r="BE337" i="2"/>
  <c r="T337" i="2"/>
  <c r="R337" i="2"/>
  <c r="P337" i="2"/>
  <c r="BK337" i="2"/>
  <c r="BK332" i="2" s="1"/>
  <c r="J332" i="2" s="1"/>
  <c r="J74" i="2" s="1"/>
  <c r="J337" i="2"/>
  <c r="BI333" i="2"/>
  <c r="BH333" i="2"/>
  <c r="BG333" i="2"/>
  <c r="BE333" i="2"/>
  <c r="T333" i="2"/>
  <c r="R333" i="2"/>
  <c r="R332" i="2" s="1"/>
  <c r="P333" i="2"/>
  <c r="BK333" i="2"/>
  <c r="J333" i="2"/>
  <c r="BF333" i="2" s="1"/>
  <c r="BI331" i="2"/>
  <c r="BH331" i="2"/>
  <c r="BG331" i="2"/>
  <c r="BF331" i="2"/>
  <c r="BE331" i="2"/>
  <c r="T331" i="2"/>
  <c r="R331" i="2"/>
  <c r="P331" i="2"/>
  <c r="BK331" i="2"/>
  <c r="J331" i="2"/>
  <c r="BI329" i="2"/>
  <c r="BH329" i="2"/>
  <c r="BG329" i="2"/>
  <c r="BE329" i="2"/>
  <c r="T329" i="2"/>
  <c r="R329" i="2"/>
  <c r="P329" i="2"/>
  <c r="BK329" i="2"/>
  <c r="J329" i="2"/>
  <c r="BF329" i="2" s="1"/>
  <c r="BI327" i="2"/>
  <c r="BH327" i="2"/>
  <c r="BG327" i="2"/>
  <c r="BF327" i="2"/>
  <c r="BE327" i="2"/>
  <c r="T327" i="2"/>
  <c r="T326" i="2" s="1"/>
  <c r="R327" i="2"/>
  <c r="P327" i="2"/>
  <c r="P326" i="2" s="1"/>
  <c r="BK327" i="2"/>
  <c r="BK326" i="2" s="1"/>
  <c r="J326" i="2" s="1"/>
  <c r="J73" i="2" s="1"/>
  <c r="J327" i="2"/>
  <c r="BI325" i="2"/>
  <c r="BH325" i="2"/>
  <c r="BG325" i="2"/>
  <c r="BF325" i="2"/>
  <c r="BE325" i="2"/>
  <c r="T325" i="2"/>
  <c r="R325" i="2"/>
  <c r="P325" i="2"/>
  <c r="BK325" i="2"/>
  <c r="J325" i="2"/>
  <c r="BI323" i="2"/>
  <c r="BH323" i="2"/>
  <c r="BG323" i="2"/>
  <c r="BE323" i="2"/>
  <c r="T323" i="2"/>
  <c r="R323" i="2"/>
  <c r="P323" i="2"/>
  <c r="BK323" i="2"/>
  <c r="J323" i="2"/>
  <c r="BF323" i="2" s="1"/>
  <c r="BI320" i="2"/>
  <c r="BH320" i="2"/>
  <c r="BG320" i="2"/>
  <c r="BF320" i="2"/>
  <c r="BE320" i="2"/>
  <c r="T320" i="2"/>
  <c r="R320" i="2"/>
  <c r="P320" i="2"/>
  <c r="BK320" i="2"/>
  <c r="J320" i="2"/>
  <c r="BI318" i="2"/>
  <c r="BH318" i="2"/>
  <c r="BG318" i="2"/>
  <c r="BE318" i="2"/>
  <c r="T318" i="2"/>
  <c r="R318" i="2"/>
  <c r="P318" i="2"/>
  <c r="BK318" i="2"/>
  <c r="J318" i="2"/>
  <c r="BF318" i="2" s="1"/>
  <c r="BI317" i="2"/>
  <c r="BH317" i="2"/>
  <c r="BG317" i="2"/>
  <c r="BF317" i="2"/>
  <c r="BE317" i="2"/>
  <c r="T317" i="2"/>
  <c r="R317" i="2"/>
  <c r="P317" i="2"/>
  <c r="BK317" i="2"/>
  <c r="J317" i="2"/>
  <c r="BI312" i="2"/>
  <c r="BH312" i="2"/>
  <c r="BG312" i="2"/>
  <c r="BE312" i="2"/>
  <c r="T312" i="2"/>
  <c r="R312" i="2"/>
  <c r="P312" i="2"/>
  <c r="BK312" i="2"/>
  <c r="J312" i="2"/>
  <c r="BF312" i="2" s="1"/>
  <c r="BI307" i="2"/>
  <c r="BH307" i="2"/>
  <c r="BG307" i="2"/>
  <c r="BF307" i="2"/>
  <c r="BE307" i="2"/>
  <c r="T307" i="2"/>
  <c r="R307" i="2"/>
  <c r="P307" i="2"/>
  <c r="BK307" i="2"/>
  <c r="J307" i="2"/>
  <c r="BI303" i="2"/>
  <c r="BH303" i="2"/>
  <c r="BG303" i="2"/>
  <c r="BE303" i="2"/>
  <c r="T303" i="2"/>
  <c r="R303" i="2"/>
  <c r="P303" i="2"/>
  <c r="BK303" i="2"/>
  <c r="J303" i="2"/>
  <c r="BF303" i="2" s="1"/>
  <c r="BI298" i="2"/>
  <c r="BH298" i="2"/>
  <c r="BG298" i="2"/>
  <c r="BF298" i="2"/>
  <c r="BE298" i="2"/>
  <c r="T298" i="2"/>
  <c r="R298" i="2"/>
  <c r="P298" i="2"/>
  <c r="BK298" i="2"/>
  <c r="J298" i="2"/>
  <c r="BI296" i="2"/>
  <c r="BH296" i="2"/>
  <c r="BG296" i="2"/>
  <c r="BE296" i="2"/>
  <c r="T296" i="2"/>
  <c r="R296" i="2"/>
  <c r="P296" i="2"/>
  <c r="BK296" i="2"/>
  <c r="J296" i="2"/>
  <c r="BF296" i="2" s="1"/>
  <c r="BI294" i="2"/>
  <c r="BH294" i="2"/>
  <c r="BG294" i="2"/>
  <c r="BF294" i="2"/>
  <c r="BE294" i="2"/>
  <c r="T294" i="2"/>
  <c r="R294" i="2"/>
  <c r="P294" i="2"/>
  <c r="BK294" i="2"/>
  <c r="J294" i="2"/>
  <c r="BI292" i="2"/>
  <c r="BH292" i="2"/>
  <c r="BG292" i="2"/>
  <c r="BE292" i="2"/>
  <c r="T292" i="2"/>
  <c r="R292" i="2"/>
  <c r="P292" i="2"/>
  <c r="BK292" i="2"/>
  <c r="J292" i="2"/>
  <c r="BF292" i="2" s="1"/>
  <c r="BI291" i="2"/>
  <c r="BH291" i="2"/>
  <c r="BG291" i="2"/>
  <c r="BF291" i="2"/>
  <c r="BE291" i="2"/>
  <c r="T291" i="2"/>
  <c r="R291" i="2"/>
  <c r="P291" i="2"/>
  <c r="BK291" i="2"/>
  <c r="J291" i="2"/>
  <c r="BI289" i="2"/>
  <c r="BH289" i="2"/>
  <c r="BG289" i="2"/>
  <c r="BE289" i="2"/>
  <c r="T289" i="2"/>
  <c r="R289" i="2"/>
  <c r="P289" i="2"/>
  <c r="BK289" i="2"/>
  <c r="BK288" i="2" s="1"/>
  <c r="J288" i="2" s="1"/>
  <c r="J71" i="2" s="1"/>
  <c r="J289" i="2"/>
  <c r="BF289" i="2" s="1"/>
  <c r="BI286" i="2"/>
  <c r="BH286" i="2"/>
  <c r="BG286" i="2"/>
  <c r="BE286" i="2"/>
  <c r="T286" i="2"/>
  <c r="T285" i="2" s="1"/>
  <c r="R286" i="2"/>
  <c r="P286" i="2"/>
  <c r="P285" i="2" s="1"/>
  <c r="BK286" i="2"/>
  <c r="BK285" i="2" s="1"/>
  <c r="J285" i="2" s="1"/>
  <c r="J69" i="2" s="1"/>
  <c r="J286" i="2"/>
  <c r="BF286" i="2" s="1"/>
  <c r="BI284" i="2"/>
  <c r="BH284" i="2"/>
  <c r="BG284" i="2"/>
  <c r="BE284" i="2"/>
  <c r="T284" i="2"/>
  <c r="R284" i="2"/>
  <c r="P284" i="2"/>
  <c r="BK284" i="2"/>
  <c r="J284" i="2"/>
  <c r="BF284" i="2" s="1"/>
  <c r="BI282" i="2"/>
  <c r="BH282" i="2"/>
  <c r="BG282" i="2"/>
  <c r="BF282" i="2"/>
  <c r="BE282" i="2"/>
  <c r="T282" i="2"/>
  <c r="R282" i="2"/>
  <c r="P282" i="2"/>
  <c r="BK282" i="2"/>
  <c r="J282" i="2"/>
  <c r="BI281" i="2"/>
  <c r="BH281" i="2"/>
  <c r="BG281" i="2"/>
  <c r="BE281" i="2"/>
  <c r="T281" i="2"/>
  <c r="R281" i="2"/>
  <c r="P281" i="2"/>
  <c r="BK281" i="2"/>
  <c r="J281" i="2"/>
  <c r="BF281" i="2" s="1"/>
  <c r="BI280" i="2"/>
  <c r="BH280" i="2"/>
  <c r="BG280" i="2"/>
  <c r="BE280" i="2"/>
  <c r="T280" i="2"/>
  <c r="R280" i="2"/>
  <c r="R279" i="2" s="1"/>
  <c r="P280" i="2"/>
  <c r="BK280" i="2"/>
  <c r="J280" i="2"/>
  <c r="BF280" i="2" s="1"/>
  <c r="BI277" i="2"/>
  <c r="BH277" i="2"/>
  <c r="BG277" i="2"/>
  <c r="BE277" i="2"/>
  <c r="T277" i="2"/>
  <c r="R277" i="2"/>
  <c r="P277" i="2"/>
  <c r="BK277" i="2"/>
  <c r="J277" i="2"/>
  <c r="BF277" i="2" s="1"/>
  <c r="BI275" i="2"/>
  <c r="BH275" i="2"/>
  <c r="BG275" i="2"/>
  <c r="BE275" i="2"/>
  <c r="T275" i="2"/>
  <c r="R275" i="2"/>
  <c r="P275" i="2"/>
  <c r="BK275" i="2"/>
  <c r="J275" i="2"/>
  <c r="BF275" i="2" s="1"/>
  <c r="BI273" i="2"/>
  <c r="BH273" i="2"/>
  <c r="BG273" i="2"/>
  <c r="BE273" i="2"/>
  <c r="T273" i="2"/>
  <c r="R273" i="2"/>
  <c r="P273" i="2"/>
  <c r="BK273" i="2"/>
  <c r="J273" i="2"/>
  <c r="BF273" i="2" s="1"/>
  <c r="BI271" i="2"/>
  <c r="BH271" i="2"/>
  <c r="BG271" i="2"/>
  <c r="BF271" i="2"/>
  <c r="BE271" i="2"/>
  <c r="T271" i="2"/>
  <c r="R271" i="2"/>
  <c r="P271" i="2"/>
  <c r="BK271" i="2"/>
  <c r="J271" i="2"/>
  <c r="BI269" i="2"/>
  <c r="BH269" i="2"/>
  <c r="BG269" i="2"/>
  <c r="BE269" i="2"/>
  <c r="T269" i="2"/>
  <c r="R269" i="2"/>
  <c r="P269" i="2"/>
  <c r="BK269" i="2"/>
  <c r="J269" i="2"/>
  <c r="BF269" i="2" s="1"/>
  <c r="BI264" i="2"/>
  <c r="BH264" i="2"/>
  <c r="BG264" i="2"/>
  <c r="BF264" i="2"/>
  <c r="BE264" i="2"/>
  <c r="T264" i="2"/>
  <c r="R264" i="2"/>
  <c r="P264" i="2"/>
  <c r="BK264" i="2"/>
  <c r="J264" i="2"/>
  <c r="BI260" i="2"/>
  <c r="BH260" i="2"/>
  <c r="BG260" i="2"/>
  <c r="BE260" i="2"/>
  <c r="T260" i="2"/>
  <c r="R260" i="2"/>
  <c r="P260" i="2"/>
  <c r="BK260" i="2"/>
  <c r="J260" i="2"/>
  <c r="BF260" i="2" s="1"/>
  <c r="BI258" i="2"/>
  <c r="BH258" i="2"/>
  <c r="BG258" i="2"/>
  <c r="BF258" i="2"/>
  <c r="BE258" i="2"/>
  <c r="T258" i="2"/>
  <c r="R258" i="2"/>
  <c r="P258" i="2"/>
  <c r="BK258" i="2"/>
  <c r="J258" i="2"/>
  <c r="BI256" i="2"/>
  <c r="BH256" i="2"/>
  <c r="BG256" i="2"/>
  <c r="BE256" i="2"/>
  <c r="T256" i="2"/>
  <c r="R256" i="2"/>
  <c r="P256" i="2"/>
  <c r="BK256" i="2"/>
  <c r="J256" i="2"/>
  <c r="BF256" i="2" s="1"/>
  <c r="BI252" i="2"/>
  <c r="BH252" i="2"/>
  <c r="BG252" i="2"/>
  <c r="BF252" i="2"/>
  <c r="BE252" i="2"/>
  <c r="T252" i="2"/>
  <c r="R252" i="2"/>
  <c r="P252" i="2"/>
  <c r="BK252" i="2"/>
  <c r="J252" i="2"/>
  <c r="BI250" i="2"/>
  <c r="BH250" i="2"/>
  <c r="BG250" i="2"/>
  <c r="BE250" i="2"/>
  <c r="T250" i="2"/>
  <c r="R250" i="2"/>
  <c r="P250" i="2"/>
  <c r="BK250" i="2"/>
  <c r="J250" i="2"/>
  <c r="BF250" i="2" s="1"/>
  <c r="BI246" i="2"/>
  <c r="BH246" i="2"/>
  <c r="BG246" i="2"/>
  <c r="BF246" i="2"/>
  <c r="BE246" i="2"/>
  <c r="T246" i="2"/>
  <c r="R246" i="2"/>
  <c r="P246" i="2"/>
  <c r="BK246" i="2"/>
  <c r="J246" i="2"/>
  <c r="BI243" i="2"/>
  <c r="BH243" i="2"/>
  <c r="BG243" i="2"/>
  <c r="BE243" i="2"/>
  <c r="T243" i="2"/>
  <c r="R243" i="2"/>
  <c r="P243" i="2"/>
  <c r="BK243" i="2"/>
  <c r="J243" i="2"/>
  <c r="BF243" i="2" s="1"/>
  <c r="BI242" i="2"/>
  <c r="BH242" i="2"/>
  <c r="BG242" i="2"/>
  <c r="BF242" i="2"/>
  <c r="BE242" i="2"/>
  <c r="T242" i="2"/>
  <c r="R242" i="2"/>
  <c r="P242" i="2"/>
  <c r="BK242" i="2"/>
  <c r="J242" i="2"/>
  <c r="BI241" i="2"/>
  <c r="BH241" i="2"/>
  <c r="BG241" i="2"/>
  <c r="BE241" i="2"/>
  <c r="T241" i="2"/>
  <c r="R241" i="2"/>
  <c r="P241" i="2"/>
  <c r="BK241" i="2"/>
  <c r="J241" i="2"/>
  <c r="BF241" i="2" s="1"/>
  <c r="BI239" i="2"/>
  <c r="BH239" i="2"/>
  <c r="BG239" i="2"/>
  <c r="BF239" i="2"/>
  <c r="BE239" i="2"/>
  <c r="T239" i="2"/>
  <c r="R239" i="2"/>
  <c r="P239" i="2"/>
  <c r="BK239" i="2"/>
  <c r="J239" i="2"/>
  <c r="BI237" i="2"/>
  <c r="BH237" i="2"/>
  <c r="BG237" i="2"/>
  <c r="BE237" i="2"/>
  <c r="T237" i="2"/>
  <c r="R237" i="2"/>
  <c r="P237" i="2"/>
  <c r="BK237" i="2"/>
  <c r="J237" i="2"/>
  <c r="BF237" i="2" s="1"/>
  <c r="BI235" i="2"/>
  <c r="BH235" i="2"/>
  <c r="BG235" i="2"/>
  <c r="BF235" i="2"/>
  <c r="BE235" i="2"/>
  <c r="T235" i="2"/>
  <c r="R235" i="2"/>
  <c r="P235" i="2"/>
  <c r="BK235" i="2"/>
  <c r="J235" i="2"/>
  <c r="BI233" i="2"/>
  <c r="BH233" i="2"/>
  <c r="BG233" i="2"/>
  <c r="BE233" i="2"/>
  <c r="T233" i="2"/>
  <c r="R233" i="2"/>
  <c r="P233" i="2"/>
  <c r="BK233" i="2"/>
  <c r="J233" i="2"/>
  <c r="BF233" i="2" s="1"/>
  <c r="BI231" i="2"/>
  <c r="BH231" i="2"/>
  <c r="BG231" i="2"/>
  <c r="BF231" i="2"/>
  <c r="BE231" i="2"/>
  <c r="T231" i="2"/>
  <c r="R231" i="2"/>
  <c r="P231" i="2"/>
  <c r="BK231" i="2"/>
  <c r="J231" i="2"/>
  <c r="BI229" i="2"/>
  <c r="BH229" i="2"/>
  <c r="BG229" i="2"/>
  <c r="BE229" i="2"/>
  <c r="T229" i="2"/>
  <c r="R229" i="2"/>
  <c r="P229" i="2"/>
  <c r="BK229" i="2"/>
  <c r="J229" i="2"/>
  <c r="BF229" i="2" s="1"/>
  <c r="BI227" i="2"/>
  <c r="BH227" i="2"/>
  <c r="BG227" i="2"/>
  <c r="BF227" i="2"/>
  <c r="BE227" i="2"/>
  <c r="T227" i="2"/>
  <c r="R227" i="2"/>
  <c r="P227" i="2"/>
  <c r="P226" i="2" s="1"/>
  <c r="BK227" i="2"/>
  <c r="BK226" i="2" s="1"/>
  <c r="J226" i="2" s="1"/>
  <c r="J67" i="2" s="1"/>
  <c r="J227" i="2"/>
  <c r="BI225" i="2"/>
  <c r="BH225" i="2"/>
  <c r="BG225" i="2"/>
  <c r="BF225" i="2"/>
  <c r="BE225" i="2"/>
  <c r="T225" i="2"/>
  <c r="R225" i="2"/>
  <c r="R224" i="2" s="1"/>
  <c r="P225" i="2"/>
  <c r="P224" i="2" s="1"/>
  <c r="BK225" i="2"/>
  <c r="BK224" i="2" s="1"/>
  <c r="J224" i="2" s="1"/>
  <c r="J66" i="2" s="1"/>
  <c r="J225" i="2"/>
  <c r="BI223" i="2"/>
  <c r="BH223" i="2"/>
  <c r="BG223" i="2"/>
  <c r="BE223" i="2"/>
  <c r="T223" i="2"/>
  <c r="T222" i="2" s="1"/>
  <c r="R223" i="2"/>
  <c r="R222" i="2" s="1"/>
  <c r="P223" i="2"/>
  <c r="P222" i="2" s="1"/>
  <c r="BK223" i="2"/>
  <c r="BK222" i="2" s="1"/>
  <c r="J222" i="2" s="1"/>
  <c r="J65" i="2" s="1"/>
  <c r="J223" i="2"/>
  <c r="BF223" i="2" s="1"/>
  <c r="BI221" i="2"/>
  <c r="BH221" i="2"/>
  <c r="BG221" i="2"/>
  <c r="BE221" i="2"/>
  <c r="T221" i="2"/>
  <c r="T220" i="2" s="1"/>
  <c r="R221" i="2"/>
  <c r="R220" i="2" s="1"/>
  <c r="P221" i="2"/>
  <c r="BK221" i="2"/>
  <c r="BK220" i="2" s="1"/>
  <c r="J220" i="2" s="1"/>
  <c r="J64" i="2" s="1"/>
  <c r="J221" i="2"/>
  <c r="BF221" i="2" s="1"/>
  <c r="BI219" i="2"/>
  <c r="BH219" i="2"/>
  <c r="BG219" i="2"/>
  <c r="BE219" i="2"/>
  <c r="T219" i="2"/>
  <c r="T218" i="2" s="1"/>
  <c r="R219" i="2"/>
  <c r="P219" i="2"/>
  <c r="P218" i="2" s="1"/>
  <c r="BK219" i="2"/>
  <c r="BK218" i="2" s="1"/>
  <c r="J218" i="2" s="1"/>
  <c r="J63" i="2" s="1"/>
  <c r="J219" i="2"/>
  <c r="BF219" i="2" s="1"/>
  <c r="BI211" i="2"/>
  <c r="BH211" i="2"/>
  <c r="BG211" i="2"/>
  <c r="BF211" i="2"/>
  <c r="BE211" i="2"/>
  <c r="T211" i="2"/>
  <c r="R211" i="2"/>
  <c r="P211" i="2"/>
  <c r="BK211" i="2"/>
  <c r="J211" i="2"/>
  <c r="BI208" i="2"/>
  <c r="BH208" i="2"/>
  <c r="BG208" i="2"/>
  <c r="BE208" i="2"/>
  <c r="T208" i="2"/>
  <c r="R208" i="2"/>
  <c r="P208" i="2"/>
  <c r="BK208" i="2"/>
  <c r="J208" i="2"/>
  <c r="BF208" i="2" s="1"/>
  <c r="BI206" i="2"/>
  <c r="BH206" i="2"/>
  <c r="BG206" i="2"/>
  <c r="BF206" i="2"/>
  <c r="BE206" i="2"/>
  <c r="T206" i="2"/>
  <c r="R206" i="2"/>
  <c r="P206" i="2"/>
  <c r="BK206" i="2"/>
  <c r="J206" i="2"/>
  <c r="BI199" i="2"/>
  <c r="BH199" i="2"/>
  <c r="BG199" i="2"/>
  <c r="BE199" i="2"/>
  <c r="T199" i="2"/>
  <c r="R199" i="2"/>
  <c r="P199" i="2"/>
  <c r="BK199" i="2"/>
  <c r="J199" i="2"/>
  <c r="BF199" i="2" s="1"/>
  <c r="BI195" i="2"/>
  <c r="BH195" i="2"/>
  <c r="BG195" i="2"/>
  <c r="BF195" i="2"/>
  <c r="BE195" i="2"/>
  <c r="T195" i="2"/>
  <c r="R195" i="2"/>
  <c r="P195" i="2"/>
  <c r="BK195" i="2"/>
  <c r="J195" i="2"/>
  <c r="BI188" i="2"/>
  <c r="BH188" i="2"/>
  <c r="BG188" i="2"/>
  <c r="BE188" i="2"/>
  <c r="T188" i="2"/>
  <c r="R188" i="2"/>
  <c r="P188" i="2"/>
  <c r="BK188" i="2"/>
  <c r="J188" i="2"/>
  <c r="BF188" i="2" s="1"/>
  <c r="BI186" i="2"/>
  <c r="BH186" i="2"/>
  <c r="BG186" i="2"/>
  <c r="BF186" i="2"/>
  <c r="BE186" i="2"/>
  <c r="T186" i="2"/>
  <c r="R186" i="2"/>
  <c r="P186" i="2"/>
  <c r="BK186" i="2"/>
  <c r="J186" i="2"/>
  <c r="BI184" i="2"/>
  <c r="BH184" i="2"/>
  <c r="BG184" i="2"/>
  <c r="BE184" i="2"/>
  <c r="T184" i="2"/>
  <c r="R184" i="2"/>
  <c r="P184" i="2"/>
  <c r="BK184" i="2"/>
  <c r="J184" i="2"/>
  <c r="BF184" i="2" s="1"/>
  <c r="BI181" i="2"/>
  <c r="BH181" i="2"/>
  <c r="BG181" i="2"/>
  <c r="BF181" i="2"/>
  <c r="BE181" i="2"/>
  <c r="T181" i="2"/>
  <c r="R181" i="2"/>
  <c r="P181" i="2"/>
  <c r="BK181" i="2"/>
  <c r="J181" i="2"/>
  <c r="BI179" i="2"/>
  <c r="BH179" i="2"/>
  <c r="BG179" i="2"/>
  <c r="BE179" i="2"/>
  <c r="T179" i="2"/>
  <c r="R179" i="2"/>
  <c r="P179" i="2"/>
  <c r="BK179" i="2"/>
  <c r="J179" i="2"/>
  <c r="BF179" i="2" s="1"/>
  <c r="BI176" i="2"/>
  <c r="BH176" i="2"/>
  <c r="BG176" i="2"/>
  <c r="BF176" i="2"/>
  <c r="BE176" i="2"/>
  <c r="T176" i="2"/>
  <c r="R176" i="2"/>
  <c r="P176" i="2"/>
  <c r="BK176" i="2"/>
  <c r="J176" i="2"/>
  <c r="BI173" i="2"/>
  <c r="BH173" i="2"/>
  <c r="BG173" i="2"/>
  <c r="BE173" i="2"/>
  <c r="T173" i="2"/>
  <c r="R173" i="2"/>
  <c r="P173" i="2"/>
  <c r="BK173" i="2"/>
  <c r="J173" i="2"/>
  <c r="BF173" i="2" s="1"/>
  <c r="BI170" i="2"/>
  <c r="BH170" i="2"/>
  <c r="BG170" i="2"/>
  <c r="BF170" i="2"/>
  <c r="BE170" i="2"/>
  <c r="T170" i="2"/>
  <c r="R170" i="2"/>
  <c r="P170" i="2"/>
  <c r="BK170" i="2"/>
  <c r="J170" i="2"/>
  <c r="BI168" i="2"/>
  <c r="BH168" i="2"/>
  <c r="BG168" i="2"/>
  <c r="BE168" i="2"/>
  <c r="T168" i="2"/>
  <c r="R168" i="2"/>
  <c r="P168" i="2"/>
  <c r="BK168" i="2"/>
  <c r="J168" i="2"/>
  <c r="BF168" i="2" s="1"/>
  <c r="BI166" i="2"/>
  <c r="BH166" i="2"/>
  <c r="BG166" i="2"/>
  <c r="BF166" i="2"/>
  <c r="BE166" i="2"/>
  <c r="T166" i="2"/>
  <c r="R166" i="2"/>
  <c r="P166" i="2"/>
  <c r="BK166" i="2"/>
  <c r="J166" i="2"/>
  <c r="BI163" i="2"/>
  <c r="BH163" i="2"/>
  <c r="BG163" i="2"/>
  <c r="BE163" i="2"/>
  <c r="T163" i="2"/>
  <c r="R163" i="2"/>
  <c r="P163" i="2"/>
  <c r="P162" i="2" s="1"/>
  <c r="BK163" i="2"/>
  <c r="BK162" i="2" s="1"/>
  <c r="J162" i="2" s="1"/>
  <c r="J62" i="2" s="1"/>
  <c r="J163" i="2"/>
  <c r="BF163" i="2" s="1"/>
  <c r="BI161" i="2"/>
  <c r="BH161" i="2"/>
  <c r="BG161" i="2"/>
  <c r="BF161" i="2"/>
  <c r="BE161" i="2"/>
  <c r="T161" i="2"/>
  <c r="R161" i="2"/>
  <c r="P161" i="2"/>
  <c r="BK161" i="2"/>
  <c r="J161" i="2"/>
  <c r="BI159" i="2"/>
  <c r="BH159" i="2"/>
  <c r="BG159" i="2"/>
  <c r="BE159" i="2"/>
  <c r="T159" i="2"/>
  <c r="R159" i="2"/>
  <c r="P159" i="2"/>
  <c r="BK159" i="2"/>
  <c r="J159" i="2"/>
  <c r="BF159" i="2" s="1"/>
  <c r="BI158" i="2"/>
  <c r="BH158" i="2"/>
  <c r="BG158" i="2"/>
  <c r="BF158" i="2"/>
  <c r="BE158" i="2"/>
  <c r="T158" i="2"/>
  <c r="R158" i="2"/>
  <c r="P158" i="2"/>
  <c r="BK158" i="2"/>
  <c r="J158" i="2"/>
  <c r="BI156" i="2"/>
  <c r="BH156" i="2"/>
  <c r="BG156" i="2"/>
  <c r="BE156" i="2"/>
  <c r="T156" i="2"/>
  <c r="R156" i="2"/>
  <c r="P156" i="2"/>
  <c r="BK156" i="2"/>
  <c r="J156" i="2"/>
  <c r="BF156" i="2" s="1"/>
  <c r="BI154" i="2"/>
  <c r="BH154" i="2"/>
  <c r="BG154" i="2"/>
  <c r="BF154" i="2"/>
  <c r="BE154" i="2"/>
  <c r="T154" i="2"/>
  <c r="R154" i="2"/>
  <c r="P154" i="2"/>
  <c r="BK154" i="2"/>
  <c r="J154" i="2"/>
  <c r="BI152" i="2"/>
  <c r="BH152" i="2"/>
  <c r="BG152" i="2"/>
  <c r="BE152" i="2"/>
  <c r="T152" i="2"/>
  <c r="R152" i="2"/>
  <c r="P152" i="2"/>
  <c r="BK152" i="2"/>
  <c r="J152" i="2"/>
  <c r="BF152" i="2" s="1"/>
  <c r="BI150" i="2"/>
  <c r="BH150" i="2"/>
  <c r="BG150" i="2"/>
  <c r="BF150" i="2"/>
  <c r="BE150" i="2"/>
  <c r="T150" i="2"/>
  <c r="R150" i="2"/>
  <c r="P150" i="2"/>
  <c r="BK150" i="2"/>
  <c r="J150" i="2"/>
  <c r="BI147" i="2"/>
  <c r="BH147" i="2"/>
  <c r="BG147" i="2"/>
  <c r="BE147" i="2"/>
  <c r="T147" i="2"/>
  <c r="R147" i="2"/>
  <c r="P147" i="2"/>
  <c r="BK147" i="2"/>
  <c r="J147" i="2"/>
  <c r="BF147" i="2" s="1"/>
  <c r="BI144" i="2"/>
  <c r="BH144" i="2"/>
  <c r="BG144" i="2"/>
  <c r="BF144" i="2"/>
  <c r="BE144" i="2"/>
  <c r="T144" i="2"/>
  <c r="R144" i="2"/>
  <c r="P144" i="2"/>
  <c r="BK144" i="2"/>
  <c r="J144" i="2"/>
  <c r="BI142" i="2"/>
  <c r="BH142" i="2"/>
  <c r="BG142" i="2"/>
  <c r="BE142" i="2"/>
  <c r="T142" i="2"/>
  <c r="R142" i="2"/>
  <c r="P142" i="2"/>
  <c r="BK142" i="2"/>
  <c r="J142" i="2"/>
  <c r="BF142" i="2" s="1"/>
  <c r="BI140" i="2"/>
  <c r="BH140" i="2"/>
  <c r="BG140" i="2"/>
  <c r="BF140" i="2"/>
  <c r="BE140" i="2"/>
  <c r="T140" i="2"/>
  <c r="R140" i="2"/>
  <c r="R139" i="2" s="1"/>
  <c r="P140" i="2"/>
  <c r="P139" i="2" s="1"/>
  <c r="BK140" i="2"/>
  <c r="BK139" i="2" s="1"/>
  <c r="J140" i="2"/>
  <c r="BI136" i="2"/>
  <c r="BH136" i="2"/>
  <c r="BG136" i="2"/>
  <c r="BF136" i="2"/>
  <c r="BE136" i="2"/>
  <c r="T136" i="2"/>
  <c r="R136" i="2"/>
  <c r="P136" i="2"/>
  <c r="BK136" i="2"/>
  <c r="J136" i="2"/>
  <c r="BI134" i="2"/>
  <c r="BH134" i="2"/>
  <c r="BG134" i="2"/>
  <c r="BE134" i="2"/>
  <c r="T134" i="2"/>
  <c r="T133" i="2" s="1"/>
  <c r="R134" i="2"/>
  <c r="R133" i="2" s="1"/>
  <c r="P134" i="2"/>
  <c r="BK134" i="2"/>
  <c r="J134" i="2"/>
  <c r="BF134" i="2" s="1"/>
  <c r="BI129" i="2"/>
  <c r="BH129" i="2"/>
  <c r="BG129" i="2"/>
  <c r="BE129" i="2"/>
  <c r="T129" i="2"/>
  <c r="R129" i="2"/>
  <c r="P129" i="2"/>
  <c r="BK129" i="2"/>
  <c r="J129" i="2"/>
  <c r="BF129" i="2" s="1"/>
  <c r="BI125" i="2"/>
  <c r="BH125" i="2"/>
  <c r="BG125" i="2"/>
  <c r="BF125" i="2"/>
  <c r="BE125" i="2"/>
  <c r="T125" i="2"/>
  <c r="R125" i="2"/>
  <c r="P125" i="2"/>
  <c r="BK125" i="2"/>
  <c r="J125" i="2"/>
  <c r="BI121" i="2"/>
  <c r="BH121" i="2"/>
  <c r="BG121" i="2"/>
  <c r="BE121" i="2"/>
  <c r="T121" i="2"/>
  <c r="T120" i="2" s="1"/>
  <c r="R121" i="2"/>
  <c r="R120" i="2" s="1"/>
  <c r="P121" i="2"/>
  <c r="BK121" i="2"/>
  <c r="BK120" i="2" s="1"/>
  <c r="J120" i="2" s="1"/>
  <c r="J59" i="2" s="1"/>
  <c r="J121" i="2"/>
  <c r="BF121" i="2" s="1"/>
  <c r="BI118" i="2"/>
  <c r="BH118" i="2"/>
  <c r="BG118" i="2"/>
  <c r="BF118" i="2"/>
  <c r="BE118" i="2"/>
  <c r="T118" i="2"/>
  <c r="R118" i="2"/>
  <c r="P118" i="2"/>
  <c r="BK118" i="2"/>
  <c r="J118" i="2"/>
  <c r="BI117" i="2"/>
  <c r="BH117" i="2"/>
  <c r="BG117" i="2"/>
  <c r="BE117" i="2"/>
  <c r="T117" i="2"/>
  <c r="R117" i="2"/>
  <c r="P117" i="2"/>
  <c r="BK117" i="2"/>
  <c r="J117" i="2"/>
  <c r="BF117" i="2" s="1"/>
  <c r="BI116" i="2"/>
  <c r="BH116" i="2"/>
  <c r="BG116" i="2"/>
  <c r="BF116" i="2"/>
  <c r="BE116" i="2"/>
  <c r="T116" i="2"/>
  <c r="R116" i="2"/>
  <c r="P116" i="2"/>
  <c r="BK116" i="2"/>
  <c r="J116" i="2"/>
  <c r="BI114" i="2"/>
  <c r="BH114" i="2"/>
  <c r="BG114" i="2"/>
  <c r="BE114" i="2"/>
  <c r="T114" i="2"/>
  <c r="R114" i="2"/>
  <c r="P114" i="2"/>
  <c r="BK114" i="2"/>
  <c r="J114" i="2"/>
  <c r="BF114" i="2" s="1"/>
  <c r="BI113" i="2"/>
  <c r="BH113" i="2"/>
  <c r="BG113" i="2"/>
  <c r="BF113" i="2"/>
  <c r="BE113" i="2"/>
  <c r="T113" i="2"/>
  <c r="R113" i="2"/>
  <c r="P113" i="2"/>
  <c r="BK113" i="2"/>
  <c r="J113" i="2"/>
  <c r="BI112" i="2"/>
  <c r="BH112" i="2"/>
  <c r="BG112" i="2"/>
  <c r="BE112" i="2"/>
  <c r="T112" i="2"/>
  <c r="R112" i="2"/>
  <c r="P112" i="2"/>
  <c r="BK112" i="2"/>
  <c r="J112" i="2"/>
  <c r="BF112" i="2" s="1"/>
  <c r="BI111" i="2"/>
  <c r="BH111" i="2"/>
  <c r="BG111" i="2"/>
  <c r="BE111" i="2"/>
  <c r="T111" i="2"/>
  <c r="R111" i="2"/>
  <c r="P111" i="2"/>
  <c r="BK111" i="2"/>
  <c r="J111" i="2"/>
  <c r="BF111" i="2" s="1"/>
  <c r="BI110" i="2"/>
  <c r="BH110" i="2"/>
  <c r="BG110" i="2"/>
  <c r="BF110" i="2"/>
  <c r="BE110" i="2"/>
  <c r="T110" i="2"/>
  <c r="R110" i="2"/>
  <c r="P110" i="2"/>
  <c r="BK110" i="2"/>
  <c r="J110" i="2"/>
  <c r="BI106" i="2"/>
  <c r="F34" i="2" s="1"/>
  <c r="BD52" i="1" s="1"/>
  <c r="BH106" i="2"/>
  <c r="BG106" i="2"/>
  <c r="BE106" i="2"/>
  <c r="T106" i="2"/>
  <c r="T105" i="2" s="1"/>
  <c r="R106" i="2"/>
  <c r="P106" i="2"/>
  <c r="BK106" i="2"/>
  <c r="BK105" i="2" s="1"/>
  <c r="J106" i="2"/>
  <c r="BF106" i="2" s="1"/>
  <c r="F100" i="2"/>
  <c r="F99" i="2"/>
  <c r="F97" i="2"/>
  <c r="E95" i="2"/>
  <c r="F51" i="2"/>
  <c r="F49" i="2"/>
  <c r="E47" i="2"/>
  <c r="E45" i="2"/>
  <c r="J21" i="2"/>
  <c r="E21" i="2"/>
  <c r="J99" i="2" s="1"/>
  <c r="J20" i="2"/>
  <c r="J18" i="2"/>
  <c r="E18" i="2"/>
  <c r="F52" i="2" s="1"/>
  <c r="J17" i="2"/>
  <c r="J12" i="2"/>
  <c r="J49" i="2" s="1"/>
  <c r="E7" i="2"/>
  <c r="E93" i="2" s="1"/>
  <c r="AS51" i="1"/>
  <c r="L47" i="1"/>
  <c r="AM46" i="1"/>
  <c r="L46" i="1"/>
  <c r="AM44" i="1"/>
  <c r="L44" i="1"/>
  <c r="L42" i="1"/>
  <c r="L41" i="1"/>
  <c r="J31" i="2" l="1"/>
  <c r="AW52" i="1" s="1"/>
  <c r="F31" i="2"/>
  <c r="BA52" i="1" s="1"/>
  <c r="J105" i="2"/>
  <c r="J58" i="2" s="1"/>
  <c r="J97" i="2"/>
  <c r="P105" i="2"/>
  <c r="P104" i="2" s="1"/>
  <c r="P120" i="2"/>
  <c r="T139" i="2"/>
  <c r="T226" i="2"/>
  <c r="T104" i="2" s="1"/>
  <c r="T103" i="2" s="1"/>
  <c r="P288" i="2"/>
  <c r="P287" i="2" s="1"/>
  <c r="R297" i="2"/>
  <c r="R402" i="2"/>
  <c r="BK287" i="2"/>
  <c r="J287" i="2" s="1"/>
  <c r="J70" i="2" s="1"/>
  <c r="J51" i="2"/>
  <c r="R105" i="2"/>
  <c r="F32" i="2"/>
  <c r="BB52" i="1" s="1"/>
  <c r="BB51" i="1" s="1"/>
  <c r="BK279" i="2"/>
  <c r="J279" i="2" s="1"/>
  <c r="J68" i="2" s="1"/>
  <c r="R355" i="2"/>
  <c r="T381" i="2"/>
  <c r="J30" i="2"/>
  <c r="AV52" i="1" s="1"/>
  <c r="AT52" i="1" s="1"/>
  <c r="F30" i="2"/>
  <c r="AZ52" i="1" s="1"/>
  <c r="AZ51" i="1" s="1"/>
  <c r="F33" i="2"/>
  <c r="BC52" i="1" s="1"/>
  <c r="BK133" i="2"/>
  <c r="J133" i="2" s="1"/>
  <c r="J60" i="2" s="1"/>
  <c r="R162" i="2"/>
  <c r="T288" i="2"/>
  <c r="T287" i="2" s="1"/>
  <c r="BK297" i="2"/>
  <c r="J297" i="2" s="1"/>
  <c r="J72" i="2" s="1"/>
  <c r="BK464" i="2"/>
  <c r="R287" i="2"/>
  <c r="J102" i="3"/>
  <c r="J58" i="3" s="1"/>
  <c r="F30" i="3"/>
  <c r="AZ53" i="1" s="1"/>
  <c r="J30" i="3"/>
  <c r="AV53" i="1" s="1"/>
  <c r="F34" i="3"/>
  <c r="BD53" i="1" s="1"/>
  <c r="BD51" i="1" s="1"/>
  <c r="W30" i="1" s="1"/>
  <c r="R112" i="3"/>
  <c r="R287" i="3"/>
  <c r="T296" i="3"/>
  <c r="BK305" i="3"/>
  <c r="J305" i="3" s="1"/>
  <c r="J69" i="3" s="1"/>
  <c r="P318" i="3"/>
  <c r="R370" i="3"/>
  <c r="P399" i="3"/>
  <c r="T445" i="3"/>
  <c r="T487" i="3"/>
  <c r="BK500" i="3"/>
  <c r="J500" i="3" s="1"/>
  <c r="J77" i="3" s="1"/>
  <c r="J31" i="3"/>
  <c r="AW53" i="1" s="1"/>
  <c r="F31" i="3"/>
  <c r="BA53" i="1" s="1"/>
  <c r="T112" i="3"/>
  <c r="BK171" i="3"/>
  <c r="J171" i="3" s="1"/>
  <c r="J61" i="3" s="1"/>
  <c r="T217" i="3"/>
  <c r="J296" i="3"/>
  <c r="J68" i="3" s="1"/>
  <c r="BK409" i="3"/>
  <c r="J409" i="3" s="1"/>
  <c r="J73" i="3" s="1"/>
  <c r="R451" i="3"/>
  <c r="T520" i="3"/>
  <c r="P464" i="2"/>
  <c r="P461" i="2" s="1"/>
  <c r="J51" i="3"/>
  <c r="T102" i="3"/>
  <c r="F33" i="3"/>
  <c r="BC53" i="1" s="1"/>
  <c r="P112" i="3"/>
  <c r="P101" i="3" s="1"/>
  <c r="P100" i="3" s="1"/>
  <c r="AU53" i="1" s="1"/>
  <c r="T157" i="3"/>
  <c r="R171" i="3"/>
  <c r="R101" i="3" s="1"/>
  <c r="R100" i="3" s="1"/>
  <c r="P217" i="3"/>
  <c r="R295" i="3"/>
  <c r="R409" i="3"/>
  <c r="BK451" i="3"/>
  <c r="J451" i="3" s="1"/>
  <c r="J75" i="3" s="1"/>
  <c r="P520" i="3"/>
  <c r="P295" i="3" s="1"/>
  <c r="E90" i="3"/>
  <c r="AT53" i="1" l="1"/>
  <c r="W28" i="1"/>
  <c r="AX51" i="1"/>
  <c r="BK104" i="2"/>
  <c r="W26" i="1"/>
  <c r="AV51" i="1"/>
  <c r="T295" i="3"/>
  <c r="T101" i="3"/>
  <c r="T100" i="3" s="1"/>
  <c r="J464" i="2"/>
  <c r="J82" i="2" s="1"/>
  <c r="BK461" i="2"/>
  <c r="J461" i="2" s="1"/>
  <c r="J80" i="2" s="1"/>
  <c r="R104" i="2"/>
  <c r="R103" i="2" s="1"/>
  <c r="BA51" i="1"/>
  <c r="BK295" i="3"/>
  <c r="J295" i="3" s="1"/>
  <c r="J67" i="3" s="1"/>
  <c r="BK101" i="3"/>
  <c r="BC51" i="1"/>
  <c r="P103" i="2"/>
  <c r="AU52" i="1" s="1"/>
  <c r="AU51" i="1" s="1"/>
  <c r="BK103" i="2" l="1"/>
  <c r="J103" i="2" s="1"/>
  <c r="J104" i="2"/>
  <c r="J57" i="2" s="1"/>
  <c r="AW51" i="1"/>
  <c r="AK27" i="1" s="1"/>
  <c r="W27" i="1"/>
  <c r="BK100" i="3"/>
  <c r="J100" i="3" s="1"/>
  <c r="J101" i="3"/>
  <c r="J57" i="3" s="1"/>
  <c r="AK26" i="1"/>
  <c r="AY51" i="1"/>
  <c r="W29" i="1"/>
  <c r="AT51" i="1" l="1"/>
  <c r="J56" i="3"/>
  <c r="J27" i="3"/>
  <c r="J56" i="2"/>
  <c r="J27" i="2"/>
  <c r="J36" i="3" l="1"/>
  <c r="AG53" i="1"/>
  <c r="AN53" i="1" s="1"/>
  <c r="AG52" i="1"/>
  <c r="J36" i="2"/>
  <c r="AN52" i="1" l="1"/>
  <c r="AG51" i="1"/>
  <c r="AK23" i="1" l="1"/>
  <c r="AK32" i="1" s="1"/>
  <c r="AN51" i="1"/>
</calcChain>
</file>

<file path=xl/sharedStrings.xml><?xml version="1.0" encoding="utf-8"?>
<sst xmlns="http://schemas.openxmlformats.org/spreadsheetml/2006/main" count="9615" uniqueCount="1504">
  <si>
    <t>Export VZ</t>
  </si>
  <si>
    <t>List obsahuje:</t>
  </si>
  <si>
    <t>3.0</t>
  </si>
  <si>
    <t/>
  </si>
  <si>
    <t>False</t>
  </si>
  <si>
    <t>{5b9f3106-75c5-4920-9f1e-bcff94c64ecc}</t>
  </si>
  <si>
    <t>&gt;&gt;  skryté sloupce  &lt;&lt;</t>
  </si>
  <si>
    <t>0,01</t>
  </si>
  <si>
    <t>21</t>
  </si>
  <si>
    <t>15</t>
  </si>
  <si>
    <t>REKAPITULACE STAVBY</t>
  </si>
  <si>
    <t>v ---  níže se nacházejí doplnkové a pomocné údaje k sestavám  --- v</t>
  </si>
  <si>
    <t>Návod na vyplnění</t>
  </si>
  <si>
    <t>0,001</t>
  </si>
  <si>
    <t>Kód:</t>
  </si>
  <si>
    <t>05_2019</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</si>
  <si>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</si>
  <si>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</si>
  <si>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Realizace stavby bytových jednotek v obci Hněvotín</t>
  </si>
  <si>
    <t>0,1</t>
  </si>
  <si>
    <t>KSO:</t>
  </si>
  <si>
    <t>CC-CZ:</t>
  </si>
  <si>
    <t>1</t>
  </si>
  <si>
    <t>Místo:</t>
  </si>
  <si>
    <t>Hněvotín</t>
  </si>
  <si>
    <t>Datum:</t>
  </si>
  <si>
    <t>29. 4. 2021</t>
  </si>
  <si>
    <t>10</t>
  </si>
  <si>
    <t>100</t>
  </si>
  <si>
    <t>Zadavatel:</t>
  </si>
  <si>
    <t>IČ:</t>
  </si>
  <si>
    <t>Obec Hněvotín</t>
  </si>
  <si>
    <t>DIČ:</t>
  </si>
  <si>
    <t>Uchazeč:</t>
  </si>
  <si>
    <t>Vyplň údaj</t>
  </si>
  <si>
    <t>Projektant:</t>
  </si>
  <si>
    <t xml:space="preserve"> </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</si>
  <si>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</si>
  <si>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</si>
  <si>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</si>
  <si>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</si>
  <si>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</si>
  <si>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</si>
  <si>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</si>
  <si>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</si>
  <si>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</si>
  <si>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</si>
  <si>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</si>
  <si>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</si>
  <si>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</si>
  <si>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</si>
  <si>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</si>
  <si>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</si>
  <si>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</si>
  <si>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</si>
  <si>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</si>
  <si>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</si>
  <si>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</si>
  <si>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</si>
  <si>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</si>
  <si>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</si>
  <si>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</si>
  <si>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</si>
  <si>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</si>
  <si>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</si>
  <si>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</si>
  <si>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</si>
  <si>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</si>
  <si>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</si>
  <si>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</si>
  <si>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</si>
  <si>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</si>
  <si>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</si>
  <si>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</si>
  <si>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</si>
  <si>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</si>
  <si>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</si>
  <si>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05_2019_neuznatelne</t>
  </si>
  <si>
    <t>STA</t>
  </si>
  <si>
    <t>{14957a96-5937-4ac5-a176-8f91d3ebf9e1}</t>
  </si>
  <si>
    <t>05_2019_Uznatelne</t>
  </si>
  <si>
    <t>{70c67925-c380-47bd-8b26-ed2ce7e31f8d}</t>
  </si>
  <si>
    <t>Zpět na list:</t>
  </si>
  <si>
    <t>KRYCÍ LIST SOUPISU</t>
  </si>
  <si>
    <t>Objekt:</t>
  </si>
  <si>
    <t>05_2019_neuznatelne - Realizace stavby bytových jednotek v obci Hněvotín</t>
  </si>
  <si>
    <t>Obec Hněvotín, č.p. 47,  783 47 Hněvotín</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</si>
  <si>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</si>
  <si>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</si>
  <si>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</si>
  <si>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</si>
  <si>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</si>
  <si>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</si>
  <si>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</si>
  <si>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</si>
  <si>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</si>
  <si>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</si>
  <si>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</si>
  <si>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</si>
  <si>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72001 - silnoproudá a slaboproudá elektrotechnika</t>
  </si>
  <si>
    <t xml:space="preserve">    72002 - zdravotechnika</t>
  </si>
  <si>
    <t xml:space="preserve">    72003 - plynoinstalace</t>
  </si>
  <si>
    <t xml:space="preserve">    72004 - vytapeni</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</si>
  <si>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</si>
  <si>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</si>
  <si>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</si>
  <si>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</si>
  <si>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</si>
  <si>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</si>
  <si>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</si>
  <si>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</si>
  <si>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</si>
  <si>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</si>
  <si>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</si>
  <si>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</si>
  <si>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</si>
  <si>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</si>
  <si>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</si>
  <si>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</si>
  <si>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</si>
  <si>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</si>
  <si>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</si>
  <si>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</si>
  <si>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</si>
  <si>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</si>
  <si>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</si>
  <si>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</si>
  <si>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</si>
  <si>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</si>
  <si>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</si>
  <si>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</si>
  <si>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</si>
  <si>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</si>
  <si>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</si>
  <si>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</si>
  <si>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</si>
  <si>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</si>
  <si>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</si>
  <si>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</si>
  <si>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139711101</t>
  </si>
  <si>
    <t>Vykopávka v uzavřených prostorách s naložením výkopku na dopravní prostředek v hornině tř. 1 až 4</t>
  </si>
  <si>
    <t>m3</t>
  </si>
  <si>
    <t>CS ÚRS 2016 02</t>
  </si>
  <si>
    <t>4</t>
  </si>
  <si>
    <t>2</t>
  </si>
  <si>
    <t>-383250621</t>
  </si>
  <si>
    <t>VV</t>
  </si>
  <si>
    <t>"1.NP"(4,95*3,57+2,71*1,8+1*2,04+5,11*7,2+7,16*2,34)*0,2</t>
  </si>
  <si>
    <t>"suteren"(4,714*7+3,785*1,84+2,879*1,84+1,34*3,419+0,5*1+0,65*1,2+0,77*1,24+1,157*1,25)*0,2</t>
  </si>
  <si>
    <t>Součet</t>
  </si>
  <si>
    <t>161101501</t>
  </si>
  <si>
    <t>Svislé přemístění výkopku nošením bez naložení, avšak s vyprázdněním nádoby na hromady nebo do dopravního prostředku, na každých, třeba i započatých 3 m výšky z horniny tř. 1 až 4</t>
  </si>
  <si>
    <t>2062906340</t>
  </si>
  <si>
    <t>3</t>
  </si>
  <si>
    <t>162201211</t>
  </si>
  <si>
    <t>Vodorovné přemístění výkopku stavebním kolečkem s vyprázdněním kolečka na hromady nebo do dopravního prostředku na vzdálenost do 10 m z horniny tř. 1 až 4</t>
  </si>
  <si>
    <t>-1680635566</t>
  </si>
  <si>
    <t>162201219</t>
  </si>
  <si>
    <t>Vodorovné přemístění výkopku stavebním kolečkem s vyprázdněním kolečka na hromady nebo do dopravního prostředku na vzdálenost do 10 m z horniny Příplatek k ceně za každých dalších 10 m</t>
  </si>
  <si>
    <t>1001170784</t>
  </si>
  <si>
    <t>5</t>
  </si>
  <si>
    <t>162701105</t>
  </si>
  <si>
    <t>Vodorovné přemístění výkopku nebo sypaniny po suchu na obvyklém dopravním prostředku, bez naložení výkopku, avšak se složením bez rozhrnutí z horniny tř. 1 až 4 na vzdálenost přes 9 000 do 10 000 m</t>
  </si>
  <si>
    <t>1993356627</t>
  </si>
  <si>
    <t>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</si>
  <si>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</si>
  <si>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</si>
  <si>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1834249388</t>
  </si>
  <si>
    <t>26,331*10 'Přepočtené koeficientem množství</t>
  </si>
  <si>
    <t>7</t>
  </si>
  <si>
    <t>167101101</t>
  </si>
  <si>
    <t>Nakládání, skládání a překládání neulehlého výkopku nebo sypaniny nakládání, množství do 100 m3, z hornin tř. 1 až 4</t>
  </si>
  <si>
    <t>-500156667</t>
  </si>
  <si>
    <t>8</t>
  </si>
  <si>
    <t>171201201</t>
  </si>
  <si>
    <t>Uložení sypaniny na skládky</t>
  </si>
  <si>
    <t>657565284</t>
  </si>
  <si>
    <t>9</t>
  </si>
  <si>
    <t>171201211</t>
  </si>
  <si>
    <t>Uložení sypaniny poplatek za uložení sypaniny na skládce (skládkovné)</t>
  </si>
  <si>
    <t>t</t>
  </si>
  <si>
    <t>-384877459</t>
  </si>
  <si>
    <t>26,331*1,6</t>
  </si>
  <si>
    <t>Zakládání</t>
  </si>
  <si>
    <t>271532212</t>
  </si>
  <si>
    <t>Podsyp pod základové konstrukce se zhutněním a urovnáním povrchu z kameniva hrubého, frakce 16 - 32 mm</t>
  </si>
  <si>
    <t>-1094333710</t>
  </si>
  <si>
    <t>"1.NP" 7,16*2,34*0,15</t>
  </si>
  <si>
    <t>"suteren" (4,714*7+3,785*1,84+2,879*1,84+1,34*3,419+0,5*1+0,65*1,2+0,77*1,24+1,157*1,25)*0,15</t>
  </si>
  <si>
    <t>11</t>
  </si>
  <si>
    <t>273321411</t>
  </si>
  <si>
    <t>Základy z betonu železového (bez výztuže) desky z betonu bez zvýšených nároků na prostředí tř. C 20/25</t>
  </si>
  <si>
    <t>-1727545459</t>
  </si>
  <si>
    <t>"1.NP" 7,16*2,34*0,1</t>
  </si>
  <si>
    <t>"suteren" (4,714*7+3,785*1,84+2,879*1,84+1,34*3,419+0,5*1+0,65*1,2+0,77*1,24+1,157*1,25)*0,1</t>
  </si>
  <si>
    <t>12</t>
  </si>
  <si>
    <t>273362132</t>
  </si>
  <si>
    <t>Výztuž základových konstrukcí desek ze svařovaných sítí, při průměru drátu do 6 mm</t>
  </si>
  <si>
    <t>1275196281</t>
  </si>
  <si>
    <t>"1.NP"(((7,16*2,34)*4,04)/1000)*1,05</t>
  </si>
  <si>
    <t>"suteren"(((4,714*7+3,785*1,84+2,879*1,84+1,34*3,419+0,5*1+0,65*1,2+0,77*1,24+1,157*1,25)*4,04)/1000)*1,05</t>
  </si>
  <si>
    <t>Svislé a kompletní konstrukce</t>
  </si>
  <si>
    <t>13</t>
  </si>
  <si>
    <t>311238712</t>
  </si>
  <si>
    <t>Zdivo nosné jednovrstvé z cihel děrovaných tepelně izolačních spojené na pero a drážku [HELUZ] na maltu tepelně izolační TM, součinitel prostupu tepla U = 0,28, tl. zdiva 300 mm</t>
  </si>
  <si>
    <t>m2</t>
  </si>
  <si>
    <t>-1282000211</t>
  </si>
  <si>
    <t>"dozdívky štítu 3.NP"1,5*7+1,5*2,5</t>
  </si>
  <si>
    <t>14</t>
  </si>
  <si>
    <t>M</t>
  </si>
  <si>
    <t>593215120</t>
  </si>
  <si>
    <t>překlad železobetonový RZP179/14/22 V 179x14x21,5 cm</t>
  </si>
  <si>
    <t>kus</t>
  </si>
  <si>
    <t>-36911771</t>
  </si>
  <si>
    <t>"3.NP nad okny"3*1</t>
  </si>
  <si>
    <t>Vodorovné konstrukce</t>
  </si>
  <si>
    <t>411354204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</si>
  <si>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-4271 s povrchem lesklým, výšky vln 40 mm, tl. plechu 0,88 mm</t>
  </si>
  <si>
    <t>-1362865607</t>
  </si>
  <si>
    <t>"podlaha 3.NP" 11,16</t>
  </si>
  <si>
    <t>16</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</si>
  <si>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</si>
  <si>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</si>
  <si>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797391930</t>
  </si>
  <si>
    <t>"podlaha 3.NP"(11.16*3,08)/1000</t>
  </si>
  <si>
    <t>17</t>
  </si>
  <si>
    <t>413941123</t>
  </si>
  <si>
    <t>Osazování ocelových válcovaných nosníků ve stropech I nebo IE nebo U nebo UE nebo L č. 14 až 22 nebo výšky do 220 mm</t>
  </si>
  <si>
    <t>-392471354</t>
  </si>
  <si>
    <t>"podlaha 3.NP-I180"((3,8*4)*21,9)/1000</t>
  </si>
  <si>
    <t>18</t>
  </si>
  <si>
    <t>130107500</t>
  </si>
  <si>
    <t>ocel profilová IPE, v jakosti 11 375, h=180 mm</t>
  </si>
  <si>
    <t>-784235916</t>
  </si>
  <si>
    <t>P</t>
  </si>
  <si>
    <t>Poznámka k položce:
Hmotnost: 19,30 kg/m</t>
  </si>
  <si>
    <t>0,333</t>
  </si>
  <si>
    <t>19</t>
  </si>
  <si>
    <t>430321414</t>
  </si>
  <si>
    <t>Schodišťové konstrukce a rampy z betonu železového (bez výztuže) stupně, schodnice, ramena, podesty s nosníky tř. C 25/30</t>
  </si>
  <si>
    <t>-2123130269</t>
  </si>
  <si>
    <t>"schodiste z 2.NP do 3.NP" 1,5*3,25*0,15+3,1*1,5*0,12*2</t>
  </si>
  <si>
    <t>20</t>
  </si>
  <si>
    <t>1468648771</t>
  </si>
  <si>
    <t>((0,16*0,35)/2)*1,5*20</t>
  </si>
  <si>
    <t>430361821</t>
  </si>
  <si>
    <t>Výztuž schodišťových konstrukcí a ramp stupňů, schodnic, ramen, podest s nosníky z betonářské oceli 10 505 (R) nebo BSt 500</t>
  </si>
  <si>
    <t>363713742</t>
  </si>
  <si>
    <t>(1,847*200)/1000</t>
  </si>
  <si>
    <t>22</t>
  </si>
  <si>
    <t>431351121</t>
  </si>
  <si>
    <t>Bednění podest, podstupňových desek a ramp včetně podpěrné konstrukce výšky do 4 m půdorysně přímočarých zřízení</t>
  </si>
  <si>
    <t>-1647353691</t>
  </si>
  <si>
    <t>1,5*3,25+3,1*1,5*2</t>
  </si>
  <si>
    <t>23</t>
  </si>
  <si>
    <t>431351122</t>
  </si>
  <si>
    <t>Bednění podest, podstupňových desek a ramp včetně podpěrné konstrukce výšky do 4 m půdorysně přímočarých odstranění</t>
  </si>
  <si>
    <t>-1752796358</t>
  </si>
  <si>
    <t>24</t>
  </si>
  <si>
    <t>434351141</t>
  </si>
  <si>
    <t>Bednění stupňů betonovaných na podstupňové desce nebo na terénu půdorysně přímočarých zřízení</t>
  </si>
  <si>
    <t>-1605383676</t>
  </si>
  <si>
    <t>0,16*1,5*20</t>
  </si>
  <si>
    <t>25</t>
  </si>
  <si>
    <t>434351142</t>
  </si>
  <si>
    <t>Bednění stupňů betonovaných na podstupňové desce nebo na terénu půdorysně přímočarých odstranění</t>
  </si>
  <si>
    <t>-1243841552</t>
  </si>
  <si>
    <t>Úpravy povrchů, podlahy a osazování výplní</t>
  </si>
  <si>
    <t>26</t>
  </si>
  <si>
    <t>611142001</t>
  </si>
  <si>
    <t>Potažení vnitřních ploch pletivem v ploše nebo pruzích, na plném podkladu sklovláknitým vtlačením do tmelu stropů</t>
  </si>
  <si>
    <t>1255570206</t>
  </si>
  <si>
    <t>PSC</t>
  </si>
  <si>
    <t xml:space="preserve">Poznámka k souboru cen:_x000D_
1. V cenách -2001 jsou započteny i náklady na tmel. </t>
  </si>
  <si>
    <t>3,25*1,5</t>
  </si>
  <si>
    <t>27</t>
  </si>
  <si>
    <t>611311133</t>
  </si>
  <si>
    <t>Potažení vnitřních ploch štukem tloušťky do 3 mm vodorovných konstrukcí kleneb nebo skořepin</t>
  </si>
  <si>
    <t>1399302143</t>
  </si>
  <si>
    <t>"strop - sklep"51,06</t>
  </si>
  <si>
    <t>28</t>
  </si>
  <si>
    <t>611321141</t>
  </si>
  <si>
    <t>Omítka vápenocementová vnitřních ploch nanášená ručně dvouvrstvá, tloušťky jádrové omítky do 10 mm a tloušťky štuku do 3 mm štuková vodorovných konstrukcí stropů rovných</t>
  </si>
  <si>
    <t>687316859</t>
  </si>
  <si>
    <t>(3,25*1,5*2)</t>
  </si>
  <si>
    <t>29</t>
  </si>
  <si>
    <t>611345413</t>
  </si>
  <si>
    <t>Oprava sádrové nebo vápenosádrové omítky vnitřních ploch hladké, tloušťky do 20 mm stropů, v rozsahu opravované plochy přes 30 do 50%</t>
  </si>
  <si>
    <t>-1687399127</t>
  </si>
  <si>
    <t xml:space="preserve">Poznámka k souboru cen:_x000D_
1. Pro ocenění opravy omítek plochy do 1 m2 se použijí ceny souboru cen 61. 34-52.. Sádrová nebo vápenosádrová omítka jednotlivých malých ploch. </t>
  </si>
  <si>
    <t>30</t>
  </si>
  <si>
    <t>612135002</t>
  </si>
  <si>
    <t>Vyrovnání nerovností podkladu vnitřních omítaných ploch maltou, tloušťky do 10 mm cementovou stěn</t>
  </si>
  <si>
    <t>-1652477689</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</si>
  <si>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</si>
  <si>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154,27</t>
  </si>
  <si>
    <t>31</t>
  </si>
  <si>
    <t>612345413</t>
  </si>
  <si>
    <t>Oprava sádrové nebo vápenosádrové omítky vnitřních ploch hladké, tloušťky do 20 mm stěn, v rozsahu opravované plochy přes 30 do 50%</t>
  </si>
  <si>
    <t>-1358528868</t>
  </si>
  <si>
    <t>"chodba 1.01"2*3,675*4,04+2,34*4,04+2*6,215*3,45+0,91*3,45+1,03*3,25</t>
  </si>
  <si>
    <t>32</t>
  </si>
  <si>
    <t>621211031</t>
  </si>
  <si>
    <t>Montáž kontaktního zateplení z polystyrenových desek nebo z kombinovaných desek na vnější podhledy, tloušťky desek přes 120 do 160 mm</t>
  </si>
  <si>
    <t>2084952730</t>
  </si>
  <si>
    <t>"strop -sklep"51.06</t>
  </si>
  <si>
    <t>33</t>
  </si>
  <si>
    <t>283759510</t>
  </si>
  <si>
    <t>deska fasádní polystyrénová EPS 70 F 1000 x 500 x 140 mm</t>
  </si>
  <si>
    <t>-1709900888</t>
  </si>
  <si>
    <t>Poznámka k položce:
lambda=0,039 [W / m K]</t>
  </si>
  <si>
    <t>51,06*1,02 'Přepočtené koeficientem množství</t>
  </si>
  <si>
    <t>34</t>
  </si>
  <si>
    <t>611321145</t>
  </si>
  <si>
    <t>Omítka vápenocementová vnitřních ploch nanášená ručně dvouvrstvá, tloušťky jádrové omítky do 10 mm a tloušťky štuku do 3 mm štuková schodišťových konstrukcí stropů, stěn, ramen nebo nosníků</t>
  </si>
  <si>
    <t>-69312303</t>
  </si>
  <si>
    <t>1,5*4*3,85+53,12+((3,6*3,55)-(1,4*2,05*2+0,9*2,1))+1,7*3,6+3,25*3,35*2-2*0,8*2,1*2*2</t>
  </si>
  <si>
    <t>35</t>
  </si>
  <si>
    <t>612321141</t>
  </si>
  <si>
    <t>Omítka vápenocementová vnitřních ploch nanášená ručně dvouvrstvá, tloušťky jádrové omítky do 10 mm a tloušťky štuku do 3 mm štuková svislých konstrukcí stěn</t>
  </si>
  <si>
    <t>-895406710</t>
  </si>
  <si>
    <t>115,783</t>
  </si>
  <si>
    <t>36</t>
  </si>
  <si>
    <t>622319124R01</t>
  </si>
  <si>
    <t>Zateplení soklu soklovým polystyrenem, tl. 140 mm, kontaktní nátěr a mozaiková omítka</t>
  </si>
  <si>
    <t>-172255928</t>
  </si>
  <si>
    <t>"naneseni lepiciho tmelu na izolacni desky, nalepeni desek, zajisteni talirovymi hmozdinkami 6ks/m2, prebrouseni desek, natazeni sterky, vtlaceni"</t>
  </si>
  <si>
    <t>"vyztuzne tkaniny, prehlazeni sterky, dalsi vrstvy dle popisu polozky. Vcetne rohovych list na hranach budov"</t>
  </si>
  <si>
    <t>"sever"14,15*0,5</t>
  </si>
  <si>
    <t>"jih"(14,15+3,1+5,45)*0,5</t>
  </si>
  <si>
    <t>"vychod"6,45*0,5</t>
  </si>
  <si>
    <t>37</t>
  </si>
  <si>
    <t>622319124R02</t>
  </si>
  <si>
    <t xml:space="preserve">Zatepleni fasady, expandovanym polystyrenem, tl. 160 mm, kontaktni nater a silikatova omitka, hlazena, zrnitost 2mm </t>
  </si>
  <si>
    <t>1983489254</t>
  </si>
  <si>
    <t>506,31-21,65</t>
  </si>
  <si>
    <t>38</t>
  </si>
  <si>
    <t>622322111</t>
  </si>
  <si>
    <t>Omítka vápenocementová lehčená vnějších ploch nanášená ručně jednovrstvá, tloušťky do 15 mm hrubá zatřená stěn</t>
  </si>
  <si>
    <t>-692259956</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</si>
  <si>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</si>
  <si>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"vyrovnani podkladu po odstraneni soklu z kabrince"</t>
  </si>
  <si>
    <t>"sever"14,15*1</t>
  </si>
  <si>
    <t>"jih"(14,15+3,1+5,45)*1</t>
  </si>
  <si>
    <t>"vychod"6,45*1</t>
  </si>
  <si>
    <t>39</t>
  </si>
  <si>
    <t>622335203</t>
  </si>
  <si>
    <t>Oprava cementové škrábané (břízolitové) omítky vnějších ploch stěn, v rozsahu opravované plochy přes 30 do 50%</t>
  </si>
  <si>
    <t>1126992929</t>
  </si>
  <si>
    <t>506,31-43,30</t>
  </si>
  <si>
    <t>40</t>
  </si>
  <si>
    <t>623521021</t>
  </si>
  <si>
    <t>Omítka tenkovrstvá silikátová vnějších ploch probarvená, včetně penetrace podkladu zrnitá, tloušťky 2,0 mm pilířů nebo sloupů</t>
  </si>
  <si>
    <t>1829272645</t>
  </si>
  <si>
    <t>"okrasna atika"3,8</t>
  </si>
  <si>
    <t>41</t>
  </si>
  <si>
    <t>631311115</t>
  </si>
  <si>
    <t>Mazanina z betonu prostého bez zvýšených nároků na prostředí tl. přes 50 do 80 mm tř. C 20/25</t>
  </si>
  <si>
    <t>1537988501</t>
  </si>
  <si>
    <t>"3.NP" (11,16)*0,05</t>
  </si>
  <si>
    <t>"3.NP deska nad trapez. plechem" (11,16)*0,06</t>
  </si>
  <si>
    <t>"2.NP"(8,74)*0,05</t>
  </si>
  <si>
    <t>"1.NP" (25+11,14)*0,05</t>
  </si>
  <si>
    <t>"suteren"(4,714*7+3,785*1,84+2,879*1,84+1,34*3,419+0,5*1+0,65*1,2+0,77*1,24+1,157*1,25)*0,05</t>
  </si>
  <si>
    <t>72001</t>
  </si>
  <si>
    <t>silnoproudá a slaboproudá elektrotechnika</t>
  </si>
  <si>
    <t>42</t>
  </si>
  <si>
    <t>7200101</t>
  </si>
  <si>
    <t>soubor- viz samostaný rozpočet</t>
  </si>
  <si>
    <t>ks</t>
  </si>
  <si>
    <t>-867328574</t>
  </si>
  <si>
    <t>72002</t>
  </si>
  <si>
    <t>zdravotechnika</t>
  </si>
  <si>
    <t>43</t>
  </si>
  <si>
    <t>7200201</t>
  </si>
  <si>
    <t>soubor - viz samostatný rozpočet</t>
  </si>
  <si>
    <t>1643793241</t>
  </si>
  <si>
    <t>72003</t>
  </si>
  <si>
    <t>plynoinstalace</t>
  </si>
  <si>
    <t>44</t>
  </si>
  <si>
    <t>7200301</t>
  </si>
  <si>
    <t>475840384</t>
  </si>
  <si>
    <t>72004</t>
  </si>
  <si>
    <t>vytapeni</t>
  </si>
  <si>
    <t>45</t>
  </si>
  <si>
    <t>7200401</t>
  </si>
  <si>
    <t>-758290410</t>
  </si>
  <si>
    <t>Ostatní konstrukce a práce, bourání</t>
  </si>
  <si>
    <t>46</t>
  </si>
  <si>
    <t>941111131</t>
  </si>
  <si>
    <t>Montáž lešení řadového trubkového lehkého pracovního s podlahami s provozním zatížením tř. 3 do 200 kg/m2 šířky tř. W12 přes 1,2 do 1,5 m, výšky do 10 m</t>
  </si>
  <si>
    <t>-1014787671</t>
  </si>
  <si>
    <t>14,5*10*2+3,1*10+5,45*10+6,5*10</t>
  </si>
  <si>
    <t>47</t>
  </si>
  <si>
    <t>941111231</t>
  </si>
  <si>
    <t>Montáž lešení řadového trubkového lehkého pracovního s podlahami s provozním zatížením tř. 3 do 200 kg/m2 Příplatek za první a každý další den použití lešení k ceně -1131</t>
  </si>
  <si>
    <t>-1347480549</t>
  </si>
  <si>
    <t>(14,5*10*2+3,1*10+5,45*10+6,5*10)*24</t>
  </si>
  <si>
    <t>48</t>
  </si>
  <si>
    <t>941111831</t>
  </si>
  <si>
    <t>Demontáž lešení řadového trubkového lehkého pracovního s podlahami s provozním zatížením tř. 3 do 200 kg/m2 šířky tř. W12 přes 1,2 do 1,5 m, výšky do 10 m</t>
  </si>
  <si>
    <t>-2078900953</t>
  </si>
  <si>
    <t>49</t>
  </si>
  <si>
    <t>944511111</t>
  </si>
  <si>
    <t>Montáž ochranné sítě zavěšené na konstrukci lešení z textilie z umělých vláken</t>
  </si>
  <si>
    <t>1957844678</t>
  </si>
  <si>
    <t>440,5</t>
  </si>
  <si>
    <t>50</t>
  </si>
  <si>
    <t>944511811</t>
  </si>
  <si>
    <t>Demontáž ochranné sítě zavěšené na konstrukci lešení z textilie z umělých vláken</t>
  </si>
  <si>
    <t>1111730141</t>
  </si>
  <si>
    <t>51</t>
  </si>
  <si>
    <t>949101111</t>
  </si>
  <si>
    <t>Lešení pomocné pracovní pro objekty pozemních staveb pro zatížení do 150 kg/m2, o výšce lešeňové podlahy do 1,9 m</t>
  </si>
  <si>
    <t>1017273004</t>
  </si>
  <si>
    <t>51,06+25+11,14+8,74+11,16+15,6*2+17,6</t>
  </si>
  <si>
    <t>52</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</si>
  <si>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</si>
  <si>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</si>
  <si>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362228130</t>
  </si>
  <si>
    <t>53</t>
  </si>
  <si>
    <t>953R01</t>
  </si>
  <si>
    <t>Zapravení po profesích</t>
  </si>
  <si>
    <t>hod.</t>
  </si>
  <si>
    <t>1776921947</t>
  </si>
  <si>
    <t>54</t>
  </si>
  <si>
    <t>953R02</t>
  </si>
  <si>
    <t>Odstranění břečťanu z fasády</t>
  </si>
  <si>
    <t>-104697923</t>
  </si>
  <si>
    <t>55</t>
  </si>
  <si>
    <t>962032432</t>
  </si>
  <si>
    <t>Bourání zdiva nadzákladového z cihel nebo tvárnic z dutých cihel nebo tvárnic pálených nebo nepálených, na maltu vápennou nebo vápenocementovou, objemu přes 1 m3</t>
  </si>
  <si>
    <t>1894251841</t>
  </si>
  <si>
    <t>"zdivo stresni kce"1,5*6</t>
  </si>
  <si>
    <t>56</t>
  </si>
  <si>
    <t>965042241</t>
  </si>
  <si>
    <t>Bourání mazanin betonových nebo z litého asfaltu tl. přes 100 mm, plochy přes 4 m2</t>
  </si>
  <si>
    <t>1314536937</t>
  </si>
  <si>
    <t>"2.NP"8,74*0,05</t>
  </si>
  <si>
    <t>"1.NP"25*0,25</t>
  </si>
  <si>
    <t>57</t>
  </si>
  <si>
    <t>965081113</t>
  </si>
  <si>
    <t>Bourání podlah z dlaždic bez podkladního lože nebo mazaniny, s jakoukoliv výplní spár půdních, plochy přes 1 m2</t>
  </si>
  <si>
    <t>-700491267</t>
  </si>
  <si>
    <t>"puda"11,16</t>
  </si>
  <si>
    <t>58</t>
  </si>
  <si>
    <t>965081223</t>
  </si>
  <si>
    <t>Bourání podlah z dlaždic bez podkladního lože nebo mazaniny, s jakoukoliv výplní spár keramických nebo xylolitových tl. přes 10 mm plochy přes 1 m2</t>
  </si>
  <si>
    <t>-459620029</t>
  </si>
  <si>
    <t>"2.NP"24,34</t>
  </si>
  <si>
    <t>"1.NP"25+15,60</t>
  </si>
  <si>
    <t>59</t>
  </si>
  <si>
    <t>965083122</t>
  </si>
  <si>
    <t>Odstranění násypu mezi stropními trámy tl. do 200 mm, plochy přes 2 m2</t>
  </si>
  <si>
    <t>-443383740</t>
  </si>
  <si>
    <t>"podlaha 3.NP"11,16*0,12</t>
  </si>
  <si>
    <t>60</t>
  </si>
  <si>
    <t>968062747</t>
  </si>
  <si>
    <t>Vybourání dřevěných rámů oken s křídly, dveřních zárubní, vrat, stěn, ostění nebo obkladů stěn plných, zasklených nebo výkladních pevných nebo otevíratelných, plochy přes 4 m2</t>
  </si>
  <si>
    <t>263679759</t>
  </si>
  <si>
    <t>"prosklená stěna u schodiště v 1.NP"3,25*2,37</t>
  </si>
  <si>
    <t>61</t>
  </si>
  <si>
    <t>978011191</t>
  </si>
  <si>
    <t>Otlučení vápenných nebo vápenocementových omítek vnitřních ploch stropů, v rozsahu přes 50 do 100 %</t>
  </si>
  <si>
    <t>-868225759</t>
  </si>
  <si>
    <t>"suteren"51,06</t>
  </si>
  <si>
    <t>"schodiste"1,5*4*3,85</t>
  </si>
  <si>
    <t>63</t>
  </si>
  <si>
    <t>978012191</t>
  </si>
  <si>
    <t>Otlučení vápenných nebo vápenocementových omítek vnitřních ploch stropů rákosovaných, v rozsahu přes 50 do 100 %</t>
  </si>
  <si>
    <t>-345902046</t>
  </si>
  <si>
    <t xml:space="preserve">Poznámka k souboru cen:_x000D_
1. Položky lze použít i pro ocenění otlučení sádrových, hliněných apod. vnitřních omítek. </t>
  </si>
  <si>
    <t>"1.NP"3,25*1,5</t>
  </si>
  <si>
    <t>62</t>
  </si>
  <si>
    <t>283741400</t>
  </si>
  <si>
    <t>fasádní dekorační profily - střešní římsy  200 x 210 cm</t>
  </si>
  <si>
    <t>m</t>
  </si>
  <si>
    <t>-31436131</t>
  </si>
  <si>
    <t>14,15*2</t>
  </si>
  <si>
    <t>122</t>
  </si>
  <si>
    <t>2837414R01</t>
  </si>
  <si>
    <t xml:space="preserve">Provedení fasádních dekoračních profilů </t>
  </si>
  <si>
    <t>-1697244488</t>
  </si>
  <si>
    <t>28,3</t>
  </si>
  <si>
    <t>64</t>
  </si>
  <si>
    <t>978013191</t>
  </si>
  <si>
    <t>Otlučení vápenných nebo vápenocementových omítek vnitřních ploch stěn s vyškrabáním spar, s očištěním zdiva, v rozsahu přes 50 do 100 %</t>
  </si>
  <si>
    <t>-1774272118</t>
  </si>
  <si>
    <t>65</t>
  </si>
  <si>
    <t>978023411</t>
  </si>
  <si>
    <t>Vyškrabání cementové malty ze spár zdiva cihelného mimo komínového</t>
  </si>
  <si>
    <t>754114742</t>
  </si>
  <si>
    <t>66</t>
  </si>
  <si>
    <t>978059641</t>
  </si>
  <si>
    <t>Odsekání obkladů stěn včetně otlučení podkladní omítky až na zdivo z obkládaček vnějších, z jakýchkoliv materiálů, plochy přes 1 m2</t>
  </si>
  <si>
    <t>-1454215008</t>
  </si>
  <si>
    <t>"kabrincovy sokl"(14,15*2+5,45+3,1+6,3)*1</t>
  </si>
  <si>
    <t>997</t>
  </si>
  <si>
    <t>Přesun sutě</t>
  </si>
  <si>
    <t>67</t>
  </si>
  <si>
    <t>997013213</t>
  </si>
  <si>
    <t>Vnitrostaveništní doprava suti a vybouraných hmot vodorovně do 50 m svisle ručně (nošením po schodech) pro budovy a haly výšky přes 9 do 12 m</t>
  </si>
  <si>
    <t>452858335</t>
  </si>
  <si>
    <t>68</t>
  </si>
  <si>
    <t>997013501</t>
  </si>
  <si>
    <t>Odvoz suti a vybouraných hmot na skládku nebo meziskládku se složením, na vzdálenost do 1 km</t>
  </si>
  <si>
    <t>1155975405</t>
  </si>
  <si>
    <t>69</t>
  </si>
  <si>
    <t>997013509</t>
  </si>
  <si>
    <t>Odvoz suti a vybouraných hmot na skládku nebo meziskládku se složením, na vzdálenost Příplatek k ceně za každý další i započatý 1 km přes 1 km</t>
  </si>
  <si>
    <t>-750611691</t>
  </si>
  <si>
    <t>50,509*19 'Přepočtené koeficientem množství</t>
  </si>
  <si>
    <t>70</t>
  </si>
  <si>
    <t>997013831</t>
  </si>
  <si>
    <t>Poplatek za uložení stavebního odpadu na skládce (skládkovné) směsného</t>
  </si>
  <si>
    <t>-1752628691</t>
  </si>
  <si>
    <t>998</t>
  </si>
  <si>
    <t>Přesun hmot</t>
  </si>
  <si>
    <t>71</t>
  </si>
  <si>
    <t>998018002</t>
  </si>
  <si>
    <t>Přesun hmot pro budovy občanské výstavby, bydlení, výrobu a služby ruční - bez užití mechanizace vodorovná dopravní vzdálenost do 100 m pro budovy s jakoukoliv nosnou konstrukcí výšky přes 6 do 12 m</t>
  </si>
  <si>
    <t>-1858141089</t>
  </si>
  <si>
    <t>PSV</t>
  </si>
  <si>
    <t>Práce a dodávky PSV</t>
  </si>
  <si>
    <t>711</t>
  </si>
  <si>
    <t>Izolace proti vodě, vlhkosti a plynům</t>
  </si>
  <si>
    <t>72</t>
  </si>
  <si>
    <t>711111001</t>
  </si>
  <si>
    <t>Provedení izolace proti zemní vlhkosti natěradly a tmely za studena na ploše vodorovné V nátěrem penetračním</t>
  </si>
  <si>
    <t>1117111884</t>
  </si>
  <si>
    <t>"1.NP"1,92*7,160</t>
  </si>
  <si>
    <t>73</t>
  </si>
  <si>
    <t>111631510</t>
  </si>
  <si>
    <t>lak asfaltový (MJ kg) bal 9 kg</t>
  </si>
  <si>
    <t>kg</t>
  </si>
  <si>
    <t>1883946896</t>
  </si>
  <si>
    <t>74</t>
  </si>
  <si>
    <t>711141559</t>
  </si>
  <si>
    <t>Provedení izolace proti zemní vlhkosti pásy přitavením NAIP na ploše vodorovné V</t>
  </si>
  <si>
    <t>106023875</t>
  </si>
  <si>
    <t>75</t>
  </si>
  <si>
    <t>628321340</t>
  </si>
  <si>
    <t>pás těžký asfaltovaný V60 S40</t>
  </si>
  <si>
    <t>1502883539</t>
  </si>
  <si>
    <t>(1,92*7,160)*1,15</t>
  </si>
  <si>
    <t>76</t>
  </si>
  <si>
    <t>998711102</t>
  </si>
  <si>
    <t>Přesun hmot pro izolace proti vodě, vlhkosti a plynům stanovený z hmotnosti přesunovaného materiálu vodorovná dopravní vzdálenost do 50 m v objektech výšky přes 6 do 12 m</t>
  </si>
  <si>
    <t>6878988</t>
  </si>
  <si>
    <t>713</t>
  </si>
  <si>
    <t>Izolace tepelné</t>
  </si>
  <si>
    <t>77</t>
  </si>
  <si>
    <t>713121111</t>
  </si>
  <si>
    <t>Montáž tepelné izolace podlah rohožemi, pásy, deskami, dílci, bloky (izolační materiál ve specifikaci) kladenými volně jednovrstvá</t>
  </si>
  <si>
    <t>-580691775</t>
  </si>
  <si>
    <t>"1.NP nad suterenem"3,25*2,04</t>
  </si>
  <si>
    <t>"1.NP na zemine" 25+3,25*1,5</t>
  </si>
  <si>
    <t>"3.NP" 17,60+11,16</t>
  </si>
  <si>
    <t>78</t>
  </si>
  <si>
    <t>283723160</t>
  </si>
  <si>
    <t>deska z pěnového polystyrenu pro trvalé zatížení v tlaku (max. 2000 kg/m2) 1000 x 500 x 140 mm</t>
  </si>
  <si>
    <t>-1881401655</t>
  </si>
  <si>
    <t>Poznámka k položce:
lambda=0,037 [W / m K]</t>
  </si>
  <si>
    <t>79</t>
  </si>
  <si>
    <t>283723030</t>
  </si>
  <si>
    <t>deska z pěnového polystyrenu pro trvalé zatížení v tlaku (max. 2000 kg/m2) 1000 x 500 x 40 mm</t>
  </si>
  <si>
    <t>-120946278</t>
  </si>
  <si>
    <t>80</t>
  </si>
  <si>
    <t>713121211</t>
  </si>
  <si>
    <t>Montáž tepelné izolace podlah okrajovými pásky kladenými volně</t>
  </si>
  <si>
    <t>292255985</t>
  </si>
  <si>
    <t>"3.NP"4,25+3,1+2,54+0,65+0,58</t>
  </si>
  <si>
    <t>"2.NP"2,69*2+3,25*2</t>
  </si>
  <si>
    <t>"1.NP" 3,25+2,04*2+3,86*2+2,65*2+2,34</t>
  </si>
  <si>
    <t>81</t>
  </si>
  <si>
    <t>631402740</t>
  </si>
  <si>
    <t>pásek okrajový izolační minerální plovoucích podlah š 120 mm tl.12 mm</t>
  </si>
  <si>
    <t>1541054062</t>
  </si>
  <si>
    <t>82</t>
  </si>
  <si>
    <t>713191132</t>
  </si>
  <si>
    <t>Montáž tepelné izolace stavebních konstrukcí - doplňky a konstrukční součásti podlah, stropů vrchem nebo střech překrytím fólií separační z PE</t>
  </si>
  <si>
    <t>-1596771300</t>
  </si>
  <si>
    <t>"podlaha"11,16</t>
  </si>
  <si>
    <t>83</t>
  </si>
  <si>
    <t>283231500</t>
  </si>
  <si>
    <t>fólie separační PE bal. 100 m2</t>
  </si>
  <si>
    <t>2111146367</t>
  </si>
  <si>
    <t>Poznámka k položce:
oddělení betonových nebo samonivelačních vyrovnávacích vrstev</t>
  </si>
  <si>
    <t>11,16*1,1 'Přepočtené koeficientem množství</t>
  </si>
  <si>
    <t>84</t>
  </si>
  <si>
    <t>317998122</t>
  </si>
  <si>
    <t>Izolace tepelná mezi překlady z pěnového polystyrénu jakékoliv výšky, tloušťky 70 mm</t>
  </si>
  <si>
    <t>-886733651</t>
  </si>
  <si>
    <t>"3.NP"1*1,79*0,22*2</t>
  </si>
  <si>
    <t>85</t>
  </si>
  <si>
    <t>998713102</t>
  </si>
  <si>
    <t>Přesun hmot pro izolace tepelné stanovený z hmotnosti přesunovaného materiálu vodorovná dopravní vzdálenost do 50 m v objektech výšky přes 6 m do 12 m</t>
  </si>
  <si>
    <t>1398942124</t>
  </si>
  <si>
    <t>762</t>
  </si>
  <si>
    <t>Konstrukce tesařské</t>
  </si>
  <si>
    <t>86</t>
  </si>
  <si>
    <t>762522811</t>
  </si>
  <si>
    <t>Demontáž podlah s polštáři z prken tl. do 32 mm</t>
  </si>
  <si>
    <t>1592460038</t>
  </si>
  <si>
    <t>"suteren"32,99</t>
  </si>
  <si>
    <t>87</t>
  </si>
  <si>
    <t>762811811</t>
  </si>
  <si>
    <t>Demontáž záklopů stropů vrchních a zapuštěných z hrubých prken, tl. do 32 mm</t>
  </si>
  <si>
    <t>-247964750</t>
  </si>
  <si>
    <t>11,16</t>
  </si>
  <si>
    <t>88</t>
  </si>
  <si>
    <t>998762102</t>
  </si>
  <si>
    <t>Přesun hmot pro konstrukce tesařské stanovený z hmotnosti přesunovaného materiálu vodorovná dopravní vzdálenost do 50 m v objektech výšky přes 6 do 12 m</t>
  </si>
  <si>
    <t>1283311832</t>
  </si>
  <si>
    <t>763</t>
  </si>
  <si>
    <t>Konstrukce suché výstavby</t>
  </si>
  <si>
    <t>89</t>
  </si>
  <si>
    <t>763131514</t>
  </si>
  <si>
    <t>Podhled ze sádrokartonových desek jednovrstvá zavěšená spodní konstrukce z ocelových profilů CD, UD jednoduše opláštěná deskou standardní A, tl. 15 mm, bez TI</t>
  </si>
  <si>
    <t>-942398</t>
  </si>
  <si>
    <t>"3.NP"17,6+11,16</t>
  </si>
  <si>
    <t>"2.NP"8,74</t>
  </si>
  <si>
    <t>90</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</si>
  <si>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</si>
  <si>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</si>
  <si>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-1867649769</t>
  </si>
  <si>
    <t>764</t>
  </si>
  <si>
    <t>Konstrukce klempířské</t>
  </si>
  <si>
    <t>91</t>
  </si>
  <si>
    <t>764002851</t>
  </si>
  <si>
    <t>Demontáž klempířských konstrukcí oplechování parapetů do suti</t>
  </si>
  <si>
    <t>207855643</t>
  </si>
  <si>
    <t>"2.NP" 1,4</t>
  </si>
  <si>
    <t>"1.NP"1,5*2</t>
  </si>
  <si>
    <t>"1.S"0,875*4</t>
  </si>
  <si>
    <t>92</t>
  </si>
  <si>
    <t>764212418</t>
  </si>
  <si>
    <t>Oplechování střešních prvků z pozinkovaného plechu štítu závětrnou lištou rš 750 mm</t>
  </si>
  <si>
    <t>-65639506</t>
  </si>
  <si>
    <t xml:space="preserve">Poznámka k souboru cen:_x000D_
1. V cenách 764 21-1405 až - 3452 nejsou započteny náklady na podkladní plech, tento se oceňuje cenami souboru cen 764 01-14..Podkladní plech z pozinkovaného plechu v rozvinuté šířce dle rš střešního prvku. </t>
  </si>
  <si>
    <t>"oplechovani stitu u strechy sousedova objektu"</t>
  </si>
  <si>
    <t>7,9*4</t>
  </si>
  <si>
    <t>93</t>
  </si>
  <si>
    <t>764246404</t>
  </si>
  <si>
    <t>Oplechování parapetů z titanzinkového předzvětralého plechu rovných mechanicky kotvené, bez rohů rš 330 mm</t>
  </si>
  <si>
    <t>-1273377202</t>
  </si>
  <si>
    <t>"3.NP"1,4</t>
  </si>
  <si>
    <t>"2.NP"1,4</t>
  </si>
  <si>
    <t>94</t>
  </si>
  <si>
    <t>998764102</t>
  </si>
  <si>
    <t>Přesun hmot pro konstrukce klempířské stanovený z hmotnosti přesunovaného materiálu vodorovná dopravní vzdálenost do 50 m v objektech výšky přes 6 do 12 m</t>
  </si>
  <si>
    <t>2002783537</t>
  </si>
  <si>
    <t>766</t>
  </si>
  <si>
    <t>Konstrukce truhlářské</t>
  </si>
  <si>
    <t>95</t>
  </si>
  <si>
    <t>766R01</t>
  </si>
  <si>
    <t>Výplně otvorů (PVC okna, dveře, včetně vnitřních parapetů a žaluzií, demontáž stávajích výplní, likvidace odpadu, zednické práce)</t>
  </si>
  <si>
    <t>soubor</t>
  </si>
  <si>
    <t>1813145865</t>
  </si>
  <si>
    <t>"Demontáž původních výplní otvorů, likvidaci původních výplní otvorů, montáž nových výplní otvorů do předem připravených stavebních otvorů."</t>
  </si>
  <si>
    <t>"Montáž int. a ext. okenních pásek, zednické zapravení připojovací spáry z interieru (zamáznutí připojovací spáry, případně 1x stěrka ostění - "</t>
  </si>
  <si>
    <t>"- kopírování stávajícího povrchu, bez AL rohů, bez přizdívání, bez použití hrubé omítky pro dorovnání povrchu)"</t>
  </si>
  <si>
    <t>"členění dle PD, cena včetně vnitřích parapetů"</t>
  </si>
  <si>
    <t>96</t>
  </si>
  <si>
    <t>766R02</t>
  </si>
  <si>
    <t>Vnitřní dveře, včetně obložkové zárubně</t>
  </si>
  <si>
    <t>472183086</t>
  </si>
  <si>
    <t>"1.NP" 1</t>
  </si>
  <si>
    <t xml:space="preserve">"dveře otevíravé, hladké, plné, barva dub, klika-klika, podrobněji viz výpis prvků" </t>
  </si>
  <si>
    <t>123</t>
  </si>
  <si>
    <t>766R02a</t>
  </si>
  <si>
    <t>Vnitřní protipožární dveře</t>
  </si>
  <si>
    <t>1065070899</t>
  </si>
  <si>
    <t>"dveře na poštu jsou EW 30 DP3, dveře od vstupu ze zahrady jsou EW 30 DP3"</t>
  </si>
  <si>
    <t>97</t>
  </si>
  <si>
    <t>766R03</t>
  </si>
  <si>
    <t>Vnitřní plastová dělící stěna u schodiště</t>
  </si>
  <si>
    <t>-335004217</t>
  </si>
  <si>
    <t>Dělící plastová stěna u schodiště, členění a podrobnosti dle PD"</t>
  </si>
  <si>
    <t>"prosklené, klika -klika"</t>
  </si>
  <si>
    <t>3,2*2,37</t>
  </si>
  <si>
    <t>124</t>
  </si>
  <si>
    <t>766R04</t>
  </si>
  <si>
    <t>Vstupní dveře, dvoukřídlové, otevíravé</t>
  </si>
  <si>
    <t>-2143585201</t>
  </si>
  <si>
    <t>"vstupní otevíravé, dvoukřídlové dveře, klika-klika, popis a členění viz výpis prvků"</t>
  </si>
  <si>
    <t>125</t>
  </si>
  <si>
    <t>766R05</t>
  </si>
  <si>
    <t>Vstupní dveře jednokřílové otevíravé</t>
  </si>
  <si>
    <t>-144874292</t>
  </si>
  <si>
    <t>"PVC, jednokřídlové, otevíravé, plné, klika-klika, více ve výpisu prvků"</t>
  </si>
  <si>
    <t>98</t>
  </si>
  <si>
    <t>998766202</t>
  </si>
  <si>
    <t>Přesun hmot pro konstrukce truhlářské stanovený procentní sazbou (%) z ceny vodorovná dopravní vzdálenost do 50 m v objektech výšky přes 6 do 12 m</t>
  </si>
  <si>
    <t>%</t>
  </si>
  <si>
    <t>-24817079</t>
  </si>
  <si>
    <t>767</t>
  </si>
  <si>
    <t>Konstrukce zámečnické</t>
  </si>
  <si>
    <t>99</t>
  </si>
  <si>
    <t>767165111</t>
  </si>
  <si>
    <t>Montáž zábradlí rovného madel z trubek nebo tenkostěnných profilů šroubováním</t>
  </si>
  <si>
    <t>-1616913494</t>
  </si>
  <si>
    <t>3,5+4*4</t>
  </si>
  <si>
    <t>767165R01</t>
  </si>
  <si>
    <t>Nerezové zábradlí na stěnu, madlo, pr. 42,4</t>
  </si>
  <si>
    <t>879469501</t>
  </si>
  <si>
    <t>"nerezové schodišťové zábradlí na stěnu s ner. madlem kulatého průřezu a kulatými držáky bez krycí rozety, v madle jsou předvrtané závity pro snadné"</t>
  </si>
  <si>
    <t>"uchycení držáků"</t>
  </si>
  <si>
    <t>101</t>
  </si>
  <si>
    <t>767229R</t>
  </si>
  <si>
    <t>Zábradlí nové z ocelových profilů včetně osazení, nátěru a madla</t>
  </si>
  <si>
    <t>718040722</t>
  </si>
  <si>
    <t>"madlo jekl 40x40, sloupky jekl 40x40, výplň jekl 15x15, uchycení madla na sloupek, uchycení výplně do sloupku"</t>
  </si>
  <si>
    <t>3,2*2</t>
  </si>
  <si>
    <t>102</t>
  </si>
  <si>
    <t>767R01</t>
  </si>
  <si>
    <t>Repase zábradlí</t>
  </si>
  <si>
    <t>321645884</t>
  </si>
  <si>
    <t>"pískování/trýskání (dřevěná madla, ocelové zábradlí), penetrace zábradlí, nátěr prvků"</t>
  </si>
  <si>
    <t>3,9*1,1*2</t>
  </si>
  <si>
    <t>103</t>
  </si>
  <si>
    <t>767R02</t>
  </si>
  <si>
    <t>Repase - demontáž mříží, montáž mříží včetně povrchové úpravy</t>
  </si>
  <si>
    <t>-1764275303</t>
  </si>
  <si>
    <t>demontáž mříží, pískování, penetrace, nátěr, zpětné osazení mříží"</t>
  </si>
  <si>
    <t>2*1,5*2,05</t>
  </si>
  <si>
    <t>104</t>
  </si>
  <si>
    <t>767R05</t>
  </si>
  <si>
    <t>Stříška nad vchodem, včetně montáže</t>
  </si>
  <si>
    <t>2007525574</t>
  </si>
  <si>
    <t>"Stříška nad vchodem rám z pozinku, skleněná krytina, včetně okapu a těsnící lišty u domu, včetně montáže, rozměr 2,4 m x 1,0 m"</t>
  </si>
  <si>
    <t>105</t>
  </si>
  <si>
    <t>998767202</t>
  </si>
  <si>
    <t>Přesun hmot pro zámečnické konstrukce stanovený procentní sazbou (%) z ceny vodorovná dopravní vzdálenost do 50 m v objektech výšky přes 6 do 12 m</t>
  </si>
  <si>
    <t>999382180</t>
  </si>
  <si>
    <t>771</t>
  </si>
  <si>
    <t>Podlahy z dlaždic</t>
  </si>
  <si>
    <t>106</t>
  </si>
  <si>
    <t>771273123</t>
  </si>
  <si>
    <t>Montáž obkladů schodišť z dlaždic keramických lepených standardním lepidlem stupnic protiskluzných nebo reliefovaných šířky přes 250 do 300 mm</t>
  </si>
  <si>
    <t>1565267451</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</si>
  <si>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 </t>
  </si>
  <si>
    <t>"2.NP-3.NP"20*1,5</t>
  </si>
  <si>
    <t>"1.NP chodba"2,34*4</t>
  </si>
  <si>
    <t>"1.NP-2.NP"22*1,5</t>
  </si>
  <si>
    <t>"1.S-1.NP"12*1,25</t>
  </si>
  <si>
    <t>107</t>
  </si>
  <si>
    <t>597612900</t>
  </si>
  <si>
    <t>dlaždice keramické - podlahy (barevné) 30 x 30 x 0,8 cm I. j.</t>
  </si>
  <si>
    <t>1419417241</t>
  </si>
  <si>
    <t>1,5*20*0,31*1,05</t>
  </si>
  <si>
    <t>2,34*4*0,30*1,05</t>
  </si>
  <si>
    <t>1,5*22*0,30*1,05</t>
  </si>
  <si>
    <t>1,25*12*0,26*1,05</t>
  </si>
  <si>
    <t>108</t>
  </si>
  <si>
    <t>771273242</t>
  </si>
  <si>
    <t>Montáž obkladů schodišť z dlaždic keramických lepených standardním lepidlem podstupnic protiskluzných nebo reliefovaných výšky přes 150 do 200 mm</t>
  </si>
  <si>
    <t>-1521324922</t>
  </si>
  <si>
    <t>"1.NP chodba"5*2,34</t>
  </si>
  <si>
    <t>109</t>
  </si>
  <si>
    <t>1295452286</t>
  </si>
  <si>
    <t>1,5*20*0,16*1,05</t>
  </si>
  <si>
    <t>2,34*5*0,2*1,05</t>
  </si>
  <si>
    <t>1,5*22*0,18*1,05</t>
  </si>
  <si>
    <t>1,25*12*0,16*1,05</t>
  </si>
  <si>
    <t>110</t>
  </si>
  <si>
    <t>771473113</t>
  </si>
  <si>
    <t>Montáž soklíků z dlaždic keramických lepených standardním lepidlem rovných výšky přes 90 do 120 mm</t>
  </si>
  <si>
    <t>-1013893089</t>
  </si>
  <si>
    <t>"1.NP"(9,89*2+2,34+3,25*2+1,5*2)-(0,9*2+1,1+0,9+1,1+1,6+2*0,9+1)</t>
  </si>
  <si>
    <t>"2.NP"(3,25+2,69*2+1,5*2+3,25)-(2*1)</t>
  </si>
  <si>
    <t>"3.NP"(3,6+2,1*2+4,3+3,1*2)-(1*2)</t>
  </si>
  <si>
    <t>"schodiste 1S-1.NP"12*0,162+12*0,261</t>
  </si>
  <si>
    <t>"sch. 1.NP -2.NP"22*0,18+22*0,3</t>
  </si>
  <si>
    <t>"sch.2.NP-3.NP"20*0,16+20*0,31</t>
  </si>
  <si>
    <t>111</t>
  </si>
  <si>
    <t>597613120</t>
  </si>
  <si>
    <t>sokl - podlahy (barevné) 30 x 8 x 0,8 cm I. j.</t>
  </si>
  <si>
    <t>2053237745</t>
  </si>
  <si>
    <t>262,494855463009*1,1 'Přepočtené koeficientem množství</t>
  </si>
  <si>
    <t>112</t>
  </si>
  <si>
    <t>771573131</t>
  </si>
  <si>
    <t>Montáž podlah z dlaždic keramických lepených standardním lepidlem režných nebo glazovaných protiskluzných nebo reliefovaných do 50 ks/ m2</t>
  </si>
  <si>
    <t>-2035439764</t>
  </si>
  <si>
    <t>"3.NP"2,1*3,6+11,16</t>
  </si>
  <si>
    <t>"2.NP"8,74+1,5*3,25</t>
  </si>
  <si>
    <t>"1.NP"25+3,25*1,5</t>
  </si>
  <si>
    <t>113</t>
  </si>
  <si>
    <t>1975867163</t>
  </si>
  <si>
    <t>62,21*1,05</t>
  </si>
  <si>
    <t>65,321*1,1 'Přepočtené koeficientem množství</t>
  </si>
  <si>
    <t>114</t>
  </si>
  <si>
    <t>998771102</t>
  </si>
  <si>
    <t>Přesun hmot pro podlahy z dlaždic stanovený z hmotnosti přesunovaného materiálu vodorovná dopravní vzdálenost do 50 m v objektech výšky přes 6 do 12 m</t>
  </si>
  <si>
    <t>1710614156</t>
  </si>
  <si>
    <t>784</t>
  </si>
  <si>
    <t>Dokončovací práce - malby a tapety</t>
  </si>
  <si>
    <t>115</t>
  </si>
  <si>
    <t>784211101</t>
  </si>
  <si>
    <t>Malby z malířských směsí otěruvzdorných za mokra dvojnásobné, bílé za mokra otěruvzdorné výborně v místnostech výšky do 3,80 m</t>
  </si>
  <si>
    <t>-183813876</t>
  </si>
  <si>
    <t>"Steny"</t>
  </si>
  <si>
    <t>"stropy"</t>
  </si>
  <si>
    <t>(3,25*1,5*2)+8,74+25</t>
  </si>
  <si>
    <t>"SDK"37,5</t>
  </si>
  <si>
    <t>116</t>
  </si>
  <si>
    <t>784211107</t>
  </si>
  <si>
    <t>Malby z malířských směsí otěruvzdorných za mokra dvojnásobné, bílé za mokra otěruvzdorné výborně na schodišti o výšce podlaží do 3,80 m</t>
  </si>
  <si>
    <t>-2096132106</t>
  </si>
  <si>
    <t>95,825</t>
  </si>
  <si>
    <t>VRN</t>
  </si>
  <si>
    <t>Vedlejší rozpočtové náklady</t>
  </si>
  <si>
    <t>VRN1</t>
  </si>
  <si>
    <t>Průzkumné, geodetické a projektové práce</t>
  </si>
  <si>
    <t>117</t>
  </si>
  <si>
    <t>013254000</t>
  </si>
  <si>
    <t>Průzkumné, geodetické a projektové práce projektové práce dokumentace stavby (výkresová a textová) skutečného provedení stavby</t>
  </si>
  <si>
    <t>1024</t>
  </si>
  <si>
    <t>-974872505</t>
  </si>
  <si>
    <t>VRN3</t>
  </si>
  <si>
    <t>Zařízení staveniště</t>
  </si>
  <si>
    <t>118</t>
  </si>
  <si>
    <t>030001000</t>
  </si>
  <si>
    <t>Základní rozdělení průvodních činností a nákladů zařízení staveniště</t>
  </si>
  <si>
    <t>676165424</t>
  </si>
  <si>
    <t>119</t>
  </si>
  <si>
    <t>035103001</t>
  </si>
  <si>
    <t>Zařízení staveniště pronájem ploch</t>
  </si>
  <si>
    <t>783295081</t>
  </si>
  <si>
    <t>"zábory pro kontejner, lešení apod."</t>
  </si>
  <si>
    <t>VRN4</t>
  </si>
  <si>
    <t>Inženýrská činnost</t>
  </si>
  <si>
    <t>120</t>
  </si>
  <si>
    <t>041403000</t>
  </si>
  <si>
    <t>Inženýrská činnost dozory koordinátor BOZP na staveništi</t>
  </si>
  <si>
    <t>430595587</t>
  </si>
  <si>
    <t>121</t>
  </si>
  <si>
    <t>044002000</t>
  </si>
  <si>
    <t>Hlavní tituly průvodních činností a nákladů inženýrská činnost revize</t>
  </si>
  <si>
    <t>1948609821</t>
  </si>
  <si>
    <t>05_2019_Uznatelne - Realizace stavby bytových jednotek v obci Hněvotín</t>
  </si>
  <si>
    <t xml:space="preserve">    72001 - silnoproudá a slaboproudá  elektrotechnika</t>
  </si>
  <si>
    <t xml:space="preserve">    712 - Povlakové krytiny</t>
  </si>
  <si>
    <t xml:space="preserve">    765 - Krytina skládaná</t>
  </si>
  <si>
    <t xml:space="preserve">    775 - Podlahy skládané</t>
  </si>
  <si>
    <t xml:space="preserve">    781 - Dokončovací práce - obklady</t>
  </si>
  <si>
    <t>"1.NP na zemine" (5,11+17,62+36,79)*0,15</t>
  </si>
  <si>
    <t>"1.NP na zemine" (5,11+17,62+36,79)*0,1</t>
  </si>
  <si>
    <t>"1.NP"(((5,11+17,62+36,79)*4,04)/1000)*1,05</t>
  </si>
  <si>
    <t>310239211</t>
  </si>
  <si>
    <t>Zazdívka otvorů ve zdivu nadzákladovém cihlami pálenými plochy přes 1 m2 do 4 m2 na maltu vápenocementovou</t>
  </si>
  <si>
    <t>541806576</t>
  </si>
  <si>
    <t>"2.NP zazdeni po dverich" 0,7*2,1*0,35+1*2,1*0,65</t>
  </si>
  <si>
    <t>"1.NP zazdeni po oknu 1.02 a dverich" 1*2,1*0,65+0,5*2,05*0,65</t>
  </si>
  <si>
    <t>"otvory po oknech 2.NP" 1,5*0,65*0,08*7</t>
  </si>
  <si>
    <t>31123R01</t>
  </si>
  <si>
    <t>Mezibytovy cihelny blok Aku 57 db</t>
  </si>
  <si>
    <t>-1993884926</t>
  </si>
  <si>
    <t>"3.NP"(4,545+4,743+3,26+5,5+2,54)*3,5</t>
  </si>
  <si>
    <t>317941123</t>
  </si>
  <si>
    <t>Osazování ocelových válcovaných nosníků na zdivu I nebo IE nebo U nebo UE nebo L č. 14 až 22 nebo výšky do 220 mm</t>
  </si>
  <si>
    <t>-1211537728</t>
  </si>
  <si>
    <t>"2.NP 2.03 a 2.04"2,85*2*0,0219</t>
  </si>
  <si>
    <t>130107200</t>
  </si>
  <si>
    <t>ocel profilová IPN, v jakosti 11 375, h=180 mm</t>
  </si>
  <si>
    <t>-1565822807</t>
  </si>
  <si>
    <t>Poznámka k položce:
Hmotnost: 21,90 kg/m</t>
  </si>
  <si>
    <t>"2.NP mezi 2.03 a 2.04"2,85*2*0,0219</t>
  </si>
  <si>
    <t>341R01</t>
  </si>
  <si>
    <t>Zdivo - vapenopísková tvárnice (pro akustické zdivo) např. Silka</t>
  </si>
  <si>
    <t>1011576870</t>
  </si>
  <si>
    <t>"2.NP mezibytova stena" 7,34*2,7</t>
  </si>
  <si>
    <t>342272423</t>
  </si>
  <si>
    <t>Příčky z pórobetonových přesných příčkovek [YTONG] hladkých, objemové hmotnosti 500 kg/m3 na tenké maltové lože, tloušťky příčky 125 mm</t>
  </si>
  <si>
    <t>63829830</t>
  </si>
  <si>
    <t>"3.NP"(3,2+4,46+5,29+1,9+0,45+1,2+3+2,55+0,9+1,9)*3,45</t>
  </si>
  <si>
    <t>"2.NP"(4,94+1,9+0,8+0,3+2,23)*2,7</t>
  </si>
  <si>
    <t>593218990</t>
  </si>
  <si>
    <t>překlad nenosný pórobetonový pro otvor 1010 mm 125x24,9x12,5 cm</t>
  </si>
  <si>
    <t>-703036402</t>
  </si>
  <si>
    <t>"dveře 3.NP"6</t>
  </si>
  <si>
    <t>593218700</t>
  </si>
  <si>
    <t>překlad nosný pórobetonový pro otvor 900 mm 130x24,9x20 cm</t>
  </si>
  <si>
    <t>1833667364</t>
  </si>
  <si>
    <t xml:space="preserve">"nad dveře 3.NP"2 </t>
  </si>
  <si>
    <t>1524516160</t>
  </si>
  <si>
    <t>"3.NP nad okny"3*6</t>
  </si>
  <si>
    <t>"2.NP nad okny"4*7</t>
  </si>
  <si>
    <t>593211560</t>
  </si>
  <si>
    <t>překlad železobetonový RZP 119/14/24 V 119x14x24 cm</t>
  </si>
  <si>
    <t>371336668</t>
  </si>
  <si>
    <t>"1.NP nad dveřní otvor 1.02_1.03" 4</t>
  </si>
  <si>
    <t>"2.NP nad dveřní otvor 2.07_2.08" 4</t>
  </si>
  <si>
    <t>"2.NP dveře do 2.05 a dveře do 2.10"2+2</t>
  </si>
  <si>
    <t>59321150R01</t>
  </si>
  <si>
    <t>překlad železobetonový RZP 119/7/24P</t>
  </si>
  <si>
    <t>-468899102</t>
  </si>
  <si>
    <t>"1.NP z 1.02 do 1.03"1</t>
  </si>
  <si>
    <t>"2.NP-2.10, 2.08, 2.05"1+1+1</t>
  </si>
  <si>
    <t>143</t>
  </si>
  <si>
    <t>317121102</t>
  </si>
  <si>
    <t>Montáž prefabrikovaných překladů pro světlost otvoru přes 1050 do 1800 mm</t>
  </si>
  <si>
    <t>1257148626</t>
  </si>
  <si>
    <t xml:space="preserve">Poznámka k souboru cen:_x000D_
1. Ceny lze použít i pro ocenění montáže překladů osazovaných při provádění zděných konstrukcí na objektech montovaných. 2. V cenách nejsou započteny náklady na dodávku překladů, tato se ocení ve specifikaci. </t>
  </si>
  <si>
    <t>"1.NP"5</t>
  </si>
  <si>
    <t>"2.NP"39</t>
  </si>
  <si>
    <t>"3.NP"18</t>
  </si>
  <si>
    <t>"preklad ytong"8</t>
  </si>
  <si>
    <t>"podlaha 3.NP" 162,76</t>
  </si>
  <si>
    <t>"podlaha 3.NP"(151,48*3,08)/1000</t>
  </si>
  <si>
    <t>60939613</t>
  </si>
  <si>
    <t>"podlaha 3.NP-I180"((2*6,42+3*4,09+2,7*6)*21,9)/1000</t>
  </si>
  <si>
    <t>"podlaha 3.NP-I220"(11*13,53*31,1)/1000</t>
  </si>
  <si>
    <t>0,905</t>
  </si>
  <si>
    <t>130107540</t>
  </si>
  <si>
    <t>ocel profilová IPE, v jakosti 11 375, h=220 mm</t>
  </si>
  <si>
    <t>1230911113</t>
  </si>
  <si>
    <t>Poznámka k položce:
Hmotnost: 26,90 kg/m</t>
  </si>
  <si>
    <t>144,98-25-15,6-3,25*1,5-7,84-22,94-2,96</t>
  </si>
  <si>
    <t>144,98-25-15,6-7,84-22,94-2,96-(3,25*1,5*2)</t>
  </si>
  <si>
    <t>756,715</t>
  </si>
  <si>
    <t>"nove zdivo"</t>
  </si>
  <si>
    <t>"3.NP odecteni otvoru"-1,5*1,75-1,25*1*5-0,9*2,1*4*2-1*2,1*2-0,8*2,1*2*2</t>
  </si>
  <si>
    <t>"3.NP osteni" 0,42*1,5*2+0,42*1,75*2+0,42*1,25*10+0,42*1*10+0,125*2,1*12+0,125*0,8*4+0,125*0,7*2+0,21*2,1*4+0,21*1*2</t>
  </si>
  <si>
    <t>"3.NP" (5,375+5,11+1,2+3,59+2,54+2+0,9+3,183+4,545+4,743+4,46*2+5,29+5,485+2,55*2+2,925*2+3,015*2+1,9*3+2,15*2)*4</t>
  </si>
  <si>
    <t>"2.NP"(2,23*2*2,7+4,94*2*2,7+1,9*2*2,7+0,75*2,7)-0,9*2,1*2+0,125*2*2,1+0,125*0,9</t>
  </si>
  <si>
    <t>"nove omitky po otluceni"</t>
  </si>
  <si>
    <t>"1.NP" (4,95*2+3,57*2+7,2*2+5,11*2+5,46*2+2,04*2+1,8*2+2,71*2)*3,45</t>
  </si>
  <si>
    <t>3,35*(3,25*2+1,5*2)-2*0,8*2,1</t>
  </si>
  <si>
    <t>"1.NP osteni" 0,6*1,5*12+0,6*2,05*12+0,6*0,6*2+0,6*1,2*2</t>
  </si>
  <si>
    <t>0,2*2*2,1+0,2*0,9*2+0,35*2,1*2+0,35*1+0,4*2*2,1+0,4*0,9+0,65*2*2,1+0,65*0,9</t>
  </si>
  <si>
    <t>"1.NP odecteni otvoru"- 1,5*2,05*4-0,6*1,2-0,95*2,1*2-0,8*2,1*6</t>
  </si>
  <si>
    <t>"2.NP"(3,59*2+5,14*2+5,26*2+7,34*2+5,315*2+4,94*2+2,59*2+1,98*2+2,23*2+3,75*2+2,23*2+3,456*2+5,64*2+2,2*2)*2,7</t>
  </si>
  <si>
    <t>4,245*(3,25*2+1,5*2)</t>
  </si>
  <si>
    <t>"2.NP osteni" 0,42*1,5*14+0,42*1,75*14+8*0,42*0,55+0,25*2,1*2+0,25*0,9+0,35*2,1*2+0,35*0,8+0,3*2,1*2+0,3*1+0,65*2,1*4+0,65*1*2</t>
  </si>
  <si>
    <t>0,125*2,1*2+0,125*0,9+0,35*2,1*4+0,35*0,8+0,35*1+0,35*2,7*2</t>
  </si>
  <si>
    <t>"2.NP odecteni otvoru"-1,5*1,75*7-0,55*0,55*2-0,8*2*3-0,9*2*3-0,7*2*2-2,5*2,7</t>
  </si>
  <si>
    <t>"3.NP stity"102,8-3,1*2</t>
  </si>
  <si>
    <t>"3.NP obvodove steny"6,2*1,3+9,3+1,3*2,86+3,59*1,3+3,183*2,25+4,743*2,25+5,29*2,25</t>
  </si>
  <si>
    <t>622635091</t>
  </si>
  <si>
    <t>Oprava spárování cihelného zdiva cementovou maltou včetně vysekání a vyčištění spár komínového nad střechou, v rozsahu opravované plochy přes 40 do 50 %</t>
  </si>
  <si>
    <t>-566515872</t>
  </si>
  <si>
    <t>(0,65*2+0,40*2)*0,8</t>
  </si>
  <si>
    <t>"Komín"(0,65*2+0,40*2)*0,8</t>
  </si>
  <si>
    <t>"3.NP" (4,09+5,55+29,02+9,51+6,95+49,32+14,46+21,21)*0,05</t>
  </si>
  <si>
    <t>"3.NP deska nad trapez. plechem" (4,09+5,55+29,02+9,51+6,95+49,32+14,46+21,21)*0,06</t>
  </si>
  <si>
    <t>"2.NP"(8,36+26,26+7,73+5,71+3,20+12,32+38,61+18,45+4,66)*0,05</t>
  </si>
  <si>
    <t>"1.NP" (11,14+36,79+17,62+5,11)*0,05</t>
  </si>
  <si>
    <t>632481212</t>
  </si>
  <si>
    <t>Separační vrstva k oddělení podlahových vrstev z asfaltovaného pásu</t>
  </si>
  <si>
    <t>-1388519811</t>
  </si>
  <si>
    <t>"stresni konstrukce"6,6*14,47+2,8*14,47+6,3*2,3+7,7*7,39</t>
  </si>
  <si>
    <t>silnoproudá a slaboproudá  elektrotechnika</t>
  </si>
  <si>
    <t>168,65-17,60-11,16+149,65-8,74-15,60+144,98-25-7,84-22,94-2,96-15,6</t>
  </si>
  <si>
    <t>145</t>
  </si>
  <si>
    <t>953943112</t>
  </si>
  <si>
    <t>Osazování drobných kovových předmětů výrobků ostatních jinde neuvedených do vynechaných či vysekaných kapes zdiva, se zajištěním polohy se zalitím maltou cementovou, hmotnosti přes 1 do 5 kg/kus</t>
  </si>
  <si>
    <t>1366040268</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</si>
  <si>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</si>
  <si>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962032231</t>
  </si>
  <si>
    <t>Bourání zdiva nadzákladového z cihel nebo tvárnic z cihel pálených nebo vápenopískových, na maltu vápennou nebo vápenocementovou, objemu přes 1 m3</t>
  </si>
  <si>
    <t>1895039805</t>
  </si>
  <si>
    <t>"kominy"(0,47*1,1+0,52*0,53)*2,5</t>
  </si>
  <si>
    <t>"2.NP" 0,1*2,59*4,05+0,18*2,2*4,05+0,18*7,34*4,05+2,5*4,05*0,35+3,59*4,05*0,35</t>
  </si>
  <si>
    <t>"1.NP" 0,1*(1,5*3,45+1,8*3,45)+0,9*2,1*0,65+0,8*2,1*0,2</t>
  </si>
  <si>
    <t>963042819</t>
  </si>
  <si>
    <t>Bourání schodišťových stupňů betonových zhotovených na místě</t>
  </si>
  <si>
    <t>-358582576</t>
  </si>
  <si>
    <t>"2.NP do 3.NP"1,1*14</t>
  </si>
  <si>
    <t>964011211</t>
  </si>
  <si>
    <t>Vybourání železobetonových prefabrikovaných překladů uložených ve zdivu, délky do 3 m, hmotnosti do 50 kg/m</t>
  </si>
  <si>
    <t>1644053224</t>
  </si>
  <si>
    <t xml:space="preserve">Poznámka k souboru cen:_x000D_
1. Hmotnost železobetonových překladů se určuje z objemu překladu a objemové hmotnosti 2,4 t/m3. </t>
  </si>
  <si>
    <t>"2.NP"1,19*0,25*0,35</t>
  </si>
  <si>
    <t>"2.NP"(150,69-24,34)*0,05</t>
  </si>
  <si>
    <t>"1.NP"(145,47-7,84-22,94-2,96-25-15,6)*0,25</t>
  </si>
  <si>
    <t>"puda"180,36-17,60-11,16</t>
  </si>
  <si>
    <t>"2.NP"15,86+4,93+4,51</t>
  </si>
  <si>
    <t>"1.NP"11,14+5,11</t>
  </si>
  <si>
    <t>"podlaha 3.NP"(180,36-17,60-11,60)*0,12</t>
  </si>
  <si>
    <t>968072455</t>
  </si>
  <si>
    <t>Vybourání kovových rámů oken s křídly, dveřních zárubní, vrat, stěn, ostění nebo obkladů dveřních zárubní, plochy do 2 m2</t>
  </si>
  <si>
    <t>1405167684</t>
  </si>
  <si>
    <t>"1.NP" 0,9*2,1*2+0,7*2,1*2+1*2,1*3</t>
  </si>
  <si>
    <t>"2.NP" 1*2,1*6+0,7*2,1*2+0,9*2,1</t>
  </si>
  <si>
    <t>973031344</t>
  </si>
  <si>
    <t>Vysekání výklenků nebo kapes ve zdivu z cihel na maltu vápennou nebo vápenocementovou kapes, plochy do 0,25 m2, hl. do 150 mm</t>
  </si>
  <si>
    <t>1698369064</t>
  </si>
  <si>
    <t>"2.NP"6</t>
  </si>
  <si>
    <t>"1.NP"4</t>
  </si>
  <si>
    <t>"2.NP-okna"7*2</t>
  </si>
  <si>
    <t>142</t>
  </si>
  <si>
    <t>974031124</t>
  </si>
  <si>
    <t>Vysekání rýh ve zdivu cihelném na maltu vápennou nebo vápenocementovou do hl. 30 mm a šířky do 150 mm</t>
  </si>
  <si>
    <t>13905364</t>
  </si>
  <si>
    <t>"2.NP"28*1,79+8*1,19+3*1,19</t>
  </si>
  <si>
    <t>"3.NP"18*1,79</t>
  </si>
  <si>
    <t>"1.NP"5*1,19</t>
  </si>
  <si>
    <t>"1.NP"145,47-25-15,6-11,22-22,94</t>
  </si>
  <si>
    <t>"2.NP"150,69-24,34-4,51</t>
  </si>
  <si>
    <t>978059541</t>
  </si>
  <si>
    <t>Odsekání obkladů stěn včetně otlučení podkladní omítky až na zdivo z obkládaček vnitřních, z jakýchkoliv materiálů, plochy přes 1 m2</t>
  </si>
  <si>
    <t>-286086697</t>
  </si>
  <si>
    <t>"2.NP"(1,75*2+0,98)*2,1</t>
  </si>
  <si>
    <t>"1.NP"(1,75*2+0,98)*2,1</t>
  </si>
  <si>
    <t>199,88*19 'Přepočtené koeficientem množství</t>
  </si>
  <si>
    <t>"1.NP na zemine" 5,11+17,62+36,79</t>
  </si>
  <si>
    <t>"1.NP na zemine" (5,11+17,62+36,79)*1,15</t>
  </si>
  <si>
    <t>712</t>
  </si>
  <si>
    <t>Povlakové krytiny</t>
  </si>
  <si>
    <t>712331101</t>
  </si>
  <si>
    <t>Provedení povlakové krytiny střech plochých do 10 st. pásy na sucho AIP nebo NAIP</t>
  </si>
  <si>
    <t>-2140281805</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</si>
  <si>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 </t>
  </si>
  <si>
    <t>9,1*4,78</t>
  </si>
  <si>
    <t>628521230</t>
  </si>
  <si>
    <t>pás asfaltovaný modifikovaný směsnými polymery 4 mm</t>
  </si>
  <si>
    <t>1485850002</t>
  </si>
  <si>
    <t>43,498*1,15 'Přepočtené koeficientem množství</t>
  </si>
  <si>
    <t>712341559</t>
  </si>
  <si>
    <t>Provedení povlakové krytiny střech plochých do 10 st. pásy přitavením NAIP v plné ploše</t>
  </si>
  <si>
    <t>-845833607</t>
  </si>
  <si>
    <t xml:space="preserve">Poznámka k souboru cen:_x000D_
1. Povlakové krytiny střech jednotlivě do 10 m2 se oceňují skladebně cenou příslušné izolace a cenou 712 39-9097 Příplatek za plochu do 10 m2. </t>
  </si>
  <si>
    <t>628331590</t>
  </si>
  <si>
    <t>pás těžký asfaltovaný G 200 S40</t>
  </si>
  <si>
    <t>2125135308</t>
  </si>
  <si>
    <t>998712102</t>
  </si>
  <si>
    <t>Přesun hmot pro povlakové krytiny stanovený z hmotnosti přesunovaného materiálu vodorovná dopravní vzdálenost do 50 m v objektech výšky přes 6 do 12 m</t>
  </si>
  <si>
    <t>-254671164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</si>
  <si>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</si>
  <si>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713110851</t>
  </si>
  <si>
    <t>Odstranění tepelné izolace běžných stavebních konstrukcí z rohoží, pásů, dílců, desek, bloků stropů nebo podhledů připevněných lepením do 100 mm z polystyrenu, tloušťka izolace</t>
  </si>
  <si>
    <t>-790158703</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</si>
  <si>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</si>
  <si>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"polystyrenové kazety na podhledu"</t>
  </si>
  <si>
    <t>"2.NP"15,86+4,93+9,3+16,37+36,26+39,12</t>
  </si>
  <si>
    <t>"1.NP"11,14+17,67+5,11+36,79</t>
  </si>
  <si>
    <t>"1.NP nad suterenem"11,14</t>
  </si>
  <si>
    <t>"3.NP" 4,09+5,55+29,02+9,51+6,95+49,32+14,46+21,21</t>
  </si>
  <si>
    <t>"3.NP"(5,375+6,2+8,69*2+3,59*2+2,54*4+4,25*2+3,183*2+4,545*2+4,743*2+4,46*2+5,29*2+5,485*2+2,55*2+2,5*2+3,015*2+1,9*4+2,15*2+3,1*2+3,6*2)</t>
  </si>
  <si>
    <t>-4,25-3,1-2,54-0,65-0,58</t>
  </si>
  <si>
    <t>"2.NP"(3,59*2+5,14*2+5,26*2+7,34*2+5,315*2+4,94*2+1,81*2+1,9*2+1,9*2+3*2+2,23*2+3,75*2+2,23*2+3,465*2+2,69*2+3,25*2+5,64*2+2,2*2)</t>
  </si>
  <si>
    <t>-2,69*2-3,25*2</t>
  </si>
  <si>
    <t>"1.NP" (4,95*2+3,57*2+7,2*2+5,11*2+4,2*2+2,34+3,25+2,04*2+0,91+0,65*2+5,46*2+2,04*2+1,8*2+2,71*2)</t>
  </si>
  <si>
    <t>-3,25-2,04*2-3,86*2-2,65*2-2,34</t>
  </si>
  <si>
    <t>713151111</t>
  </si>
  <si>
    <t>Montáž tepelné izolace střech šikmých rohožemi, pásy, deskami (izolační materiál ve specifikaci) kladenými volně mezi krokve</t>
  </si>
  <si>
    <t>1649446988</t>
  </si>
  <si>
    <t>13,55*8+13,55*6,8+5,45*4,0+2,93*6,9</t>
  </si>
  <si>
    <t>631508520</t>
  </si>
  <si>
    <t>pás tepelně izolační pro izolace trámových stropů, podhledů a nepochůz.půd 160 mm 5000x1200 mm</t>
  </si>
  <si>
    <t>-740885142</t>
  </si>
  <si>
    <t>(13,55*8+13,55*6,8+5,45*4,0+2,93*6,9)*1,02</t>
  </si>
  <si>
    <t>713151121</t>
  </si>
  <si>
    <t>Montáž tepelné izolace střech šikmých rohožemi, pásy, deskami (izolační materiál ve specifikaci) kladenými volně pod krokve</t>
  </si>
  <si>
    <t>760509575</t>
  </si>
  <si>
    <t>631508210</t>
  </si>
  <si>
    <t>pás tepelně izolační pro izolace trámových stropů, podhledů a nepochůz.půd 80 mm 9000x1200 mm</t>
  </si>
  <si>
    <t>838936781</t>
  </si>
  <si>
    <t>242,557*1,02 'Přepočtené koeficientem množství</t>
  </si>
  <si>
    <t>"podlaha"168,06-17,6-11,16</t>
  </si>
  <si>
    <t>139,3*1,1 'Přepočtené koeficientem množství</t>
  </si>
  <si>
    <t>"3.NP"6*1,79*0,22*2</t>
  </si>
  <si>
    <t>317998124</t>
  </si>
  <si>
    <t>Izolace tepelná mezi překlady z pěnového polystyrénu jakékoliv výšky, tloušťky 90 mm</t>
  </si>
  <si>
    <t>1554534486</t>
  </si>
  <si>
    <t>"2.NP" 7*1,79*0,22+2*1,19*0,22</t>
  </si>
  <si>
    <t>713291132</t>
  </si>
  <si>
    <t>Montáž tepelné izolace chlazených a temperovaných místností - doplňky a konstrukční součásti parotěsné zábrany stropů vrchem fólií</t>
  </si>
  <si>
    <t>71562662</t>
  </si>
  <si>
    <t>"krov"13,55*8+13,55*6,8+5,45*4,0+2,93*6,9</t>
  </si>
  <si>
    <t>283292100</t>
  </si>
  <si>
    <t>folie podstřešní parotěsná PE role 1,5 x 50 m</t>
  </si>
  <si>
    <t>-395696242</t>
  </si>
  <si>
    <t>242,557*1,1 'Přepočtené koeficientem množství</t>
  </si>
  <si>
    <t>762331812</t>
  </si>
  <si>
    <t>Demontáž vázaných konstrukcí krovů sklonu do 60 st. z hranolů, hranolků, fošen, průřezové plochy přes 120 do 224 cm2</t>
  </si>
  <si>
    <t>990224136</t>
  </si>
  <si>
    <t>"krokve 120\160" 5,12*6+4,6+3,2+2+4,4+2,8+1,2</t>
  </si>
  <si>
    <t>762331813</t>
  </si>
  <si>
    <t>Demontáž vázaných konstrukcí krovů sklonu do 60 st. z hranolů, hranolků, fošen, průřezové plochy přes 224 do 288 cm2</t>
  </si>
  <si>
    <t>-1311310573</t>
  </si>
  <si>
    <t>"sloupky 160\160"17*2,1</t>
  </si>
  <si>
    <t>"vaznice 140\190" 2*13,13</t>
  </si>
  <si>
    <t>762331814</t>
  </si>
  <si>
    <t>Demontáž vázaných konstrukcí krovů sklonu do 60 st. z hranolů, hranolků, fošen, průřezové plochy přes 288 do 450 cm2</t>
  </si>
  <si>
    <t>1636217203</t>
  </si>
  <si>
    <t>"vaznice 200/220" 13,050+6*2+8,35+10,26+6,9+3,6*2</t>
  </si>
  <si>
    <t>762332132</t>
  </si>
  <si>
    <t>Montáž vázaných konstrukcí krovů střech pultových, sedlových, valbových, stanových čtvercového nebo obdélníkového půdorysu, z řeziva hraněného průřezové plochy přes 120 do 224 cm2</t>
  </si>
  <si>
    <t>748466472</t>
  </si>
  <si>
    <t>10,5*5</t>
  </si>
  <si>
    <t>605120110</t>
  </si>
  <si>
    <t>řezivo jehličnaté hranol jakost I nad 120 cm2</t>
  </si>
  <si>
    <t>675878015</t>
  </si>
  <si>
    <t>0,12*0,16*5*10,5</t>
  </si>
  <si>
    <t>"10% ztratné"1,008*0,1</t>
  </si>
  <si>
    <t>762341275</t>
  </si>
  <si>
    <t>Bednění a laťování montáž bednění střech rovných a šikmých sklonu do 60 st. s vyřezáním otvorů z desek dřevotřískových nebo dřevoštěpkových na pero a drážku</t>
  </si>
  <si>
    <t>1809061949</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</si>
  <si>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</si>
  <si>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607262480</t>
  </si>
  <si>
    <t>deska dřevoštěpková OSB ostrá hrana nebroušená 2500x1250x22 mm</t>
  </si>
  <si>
    <t>-1851183718</t>
  </si>
  <si>
    <t>762341811</t>
  </si>
  <si>
    <t>Demontáž bednění a laťování bednění střech rovných, obloukových, sklonu do 60 st. se všemi nadstřešními konstrukcemi z prken hrubých, hoblovaných tl. do 32 mm</t>
  </si>
  <si>
    <t>2048201325</t>
  </si>
  <si>
    <t>762342214</t>
  </si>
  <si>
    <t>Bednění a laťování montáž laťování střech jednoduchých sklonu do 60 st. při osové vzdálenosti latí přes 150 do 360 mm</t>
  </si>
  <si>
    <t>-986753853</t>
  </si>
  <si>
    <t>605141010</t>
  </si>
  <si>
    <t>řezivo jehličnaté lať jakost I 10 - 25 cm2</t>
  </si>
  <si>
    <t>431920604</t>
  </si>
  <si>
    <t>0,02*0,04*14,15*60</t>
  </si>
  <si>
    <t>762395000</t>
  </si>
  <si>
    <t>Spojovací prostředky krovů, bednění a laťování, nadstřešních konstrukcí svory, prkna, hřebíky, pásová ocel, vruty</t>
  </si>
  <si>
    <t>-2102030758</t>
  </si>
  <si>
    <t>0,24</t>
  </si>
  <si>
    <t>162,76</t>
  </si>
  <si>
    <t>762822830</t>
  </si>
  <si>
    <t>Demontáž stropních trámů z hraněného řeziva, průřezové plochy přes 288 do 450 cm2</t>
  </si>
  <si>
    <t>-922824622</t>
  </si>
  <si>
    <t>"3.NP"168.06-17,60-11,16</t>
  </si>
  <si>
    <t>"2.NP"149,65-8,74-15,60</t>
  </si>
  <si>
    <t>763139</t>
  </si>
  <si>
    <t>Příplatek za voděodolný SDK</t>
  </si>
  <si>
    <t>-1044577301</t>
  </si>
  <si>
    <t>"2.NP" 5,71+4,66</t>
  </si>
  <si>
    <t>"3.NP" 5,55+6,95</t>
  </si>
  <si>
    <t>764001821</t>
  </si>
  <si>
    <t>Demontáž klempířských konstrukcí krytiny ze svitků nebo tabulí do suti</t>
  </si>
  <si>
    <t>-1109366656</t>
  </si>
  <si>
    <t>6,6*14,47+2,8*14,47+9,1*4,78+6,3*2,3+7,7*7,39</t>
  </si>
  <si>
    <t>"2.NP" 1,5*7+0,55*2</t>
  </si>
  <si>
    <t>"1.NP"1,5*3+2+0,6</t>
  </si>
  <si>
    <t>764004801</t>
  </si>
  <si>
    <t>Demontáž klempířských konstrukcí žlabu podokapního do suti</t>
  </si>
  <si>
    <t>-481639262</t>
  </si>
  <si>
    <t>14.14+2,7+2,16+5</t>
  </si>
  <si>
    <t>764004861</t>
  </si>
  <si>
    <t>Demontáž klempířských konstrukcí svodu do suti</t>
  </si>
  <si>
    <t>538971852</t>
  </si>
  <si>
    <t>8,8+2*10</t>
  </si>
  <si>
    <t>764141411</t>
  </si>
  <si>
    <t>Krytina ze svitků nebo tabulí z titanzinkového předzvětralého plechu s úpravou u okapů, prostupů a výčnělků střechy rovné drážkováním ze svitků rš 670 mm, sklon střechy do 30 st.</t>
  </si>
  <si>
    <t>1325195385</t>
  </si>
  <si>
    <t>6,6*14,47+2,8*14,47+6,3*2,3+7,7*7,39</t>
  </si>
  <si>
    <t>764203152</t>
  </si>
  <si>
    <t>Montáž oplechování střešních prvků střešního výlezu střechy s krytinou skládanou nebo plechovou</t>
  </si>
  <si>
    <t>-1521630724</t>
  </si>
  <si>
    <t>553510660</t>
  </si>
  <si>
    <t>okno výlezové hladké, 600x600 mm pro falcované hliníkové střechy</t>
  </si>
  <si>
    <t>1999182284</t>
  </si>
  <si>
    <t>144</t>
  </si>
  <si>
    <t>764203R01</t>
  </si>
  <si>
    <t>Montáž střešního výlezu pro plechovou krytinu</t>
  </si>
  <si>
    <t>97568589</t>
  </si>
  <si>
    <t>764212636</t>
  </si>
  <si>
    <t>Oplechování střešních prvků z pozinkovaného plechu s povrchovou úpravou štítu závětrnou lištou rš 500 mm</t>
  </si>
  <si>
    <t>-1905691610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</si>
  <si>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</si>
  <si>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6,5+2,8+9,1+9+6,6+6</t>
  </si>
  <si>
    <t>764214406</t>
  </si>
  <si>
    <t>Oplechování horních ploch zdí a nadezdívek (atik) z pozinkovaného plechu mechanicky kotvené rš 500 mm</t>
  </si>
  <si>
    <t>1388735288</t>
  </si>
  <si>
    <t>"komin"0,65*2+0,4*2</t>
  </si>
  <si>
    <t>764215446</t>
  </si>
  <si>
    <t>Oplechování horních ploch zdí a nadezdívek (atik) z pozinkovaného plechu Příplatek k cenám za zvýšenou pracnost při provedení rohu nebo koutu přes rš 400 mm</t>
  </si>
  <si>
    <t>-1552239983</t>
  </si>
  <si>
    <t>"3.NP"1,5+1,25*5</t>
  </si>
  <si>
    <t>"1.NP"1,5*4+0,6</t>
  </si>
  <si>
    <t>764316623</t>
  </si>
  <si>
    <t>Lemování ventilačních nástavců z pozinkovaného plechu s povrchovou úpravou výšky do 1000 mm, se stříškou střech s krytinou skládanou mimo prejzovou nebo z plechu, průměru přes 100 do 150 mm</t>
  </si>
  <si>
    <t>2119552152</t>
  </si>
  <si>
    <t>764541405</t>
  </si>
  <si>
    <t>Žlab podokapní z titanzinkového předzvětralého plechu včetně háků a čel půlkruhový rš 330 mm</t>
  </si>
  <si>
    <t>-2000713823</t>
  </si>
  <si>
    <t>14,47+7,39+2,96+2,3+4,78</t>
  </si>
  <si>
    <t>764548424</t>
  </si>
  <si>
    <t>Svod z titanzinkového předzvětralého plechu včetně objímek, kolen a odskoků kruhový, průměru 120 mm</t>
  </si>
  <si>
    <t>1781980254</t>
  </si>
  <si>
    <t>2*10+2*8,8</t>
  </si>
  <si>
    <t>765</t>
  </si>
  <si>
    <t>Krytina skládaná</t>
  </si>
  <si>
    <t>765191021</t>
  </si>
  <si>
    <t>Montáž pojistné hydroizolační fólie kladené ve sklonu přes 20 st. s lepenými přesahy na krokve</t>
  </si>
  <si>
    <t>-715855569</t>
  </si>
  <si>
    <t>631508170</t>
  </si>
  <si>
    <t>parozábrana foliová UV odolná 40000x1500 mm</t>
  </si>
  <si>
    <t>-1820772133</t>
  </si>
  <si>
    <t>998765102</t>
  </si>
  <si>
    <t>Přesun hmot pro krytiny skládané stanovený z hmotnosti přesunovaného materiálu vodorovná dopravní vzdálenost do 50 m na objektech výšky přes 6 do 12 m</t>
  </si>
  <si>
    <t>-104589410</t>
  </si>
  <si>
    <t>766432841</t>
  </si>
  <si>
    <t>Demontáž dřevěného obložení schodiště betonového</t>
  </si>
  <si>
    <t>1884493108</t>
  </si>
  <si>
    <t>1,1*14</t>
  </si>
  <si>
    <t>766691914</t>
  </si>
  <si>
    <t>Ostatní práce vyvěšení nebo zavěšení křídel s případným uložením a opětovným zavěšením po provedení stavebních změn dřevěných dveřních, plochy do 2 m2</t>
  </si>
  <si>
    <t>-1732167216</t>
  </si>
  <si>
    <t>"1.NP"10</t>
  </si>
  <si>
    <t>"2.NP"9</t>
  </si>
  <si>
    <t>"Demontáž původních výplní otvorů, ek. likvidaci původních výplní otvorů, montáž nových výplní otvorů do předem připravených stavebních otvorů."</t>
  </si>
  <si>
    <t xml:space="preserve">"členění dle PD, včetně vnitřních parapetů" </t>
  </si>
  <si>
    <t>"PVC, trojsklo, podrobněji viz výpis oken"</t>
  </si>
  <si>
    <t>"3.NP" 6</t>
  </si>
  <si>
    <t>"2.NP" 6</t>
  </si>
  <si>
    <t>"1.NP" 3</t>
  </si>
  <si>
    <t>"2.NP -1KS, 3.NP -1 ks, dveře posuvné"</t>
  </si>
  <si>
    <t xml:space="preserve">"dveře otevíravé, povrch hladký, barva dub, falcové, klika-klika, podrobněji viz výpis dveří"  </t>
  </si>
  <si>
    <t>141</t>
  </si>
  <si>
    <t>766R02_1</t>
  </si>
  <si>
    <t>-693321436</t>
  </si>
  <si>
    <t>"Požadavek na požární odolnost  EI30 DP3, vchodové dveře do bytů 900/1970 (3.NP -2ks, 2.NP -2 ks, 1.NP -1ks viz PD"</t>
  </si>
  <si>
    <t>Střešní okna, včetně osazení</t>
  </si>
  <si>
    <t>-1776862402</t>
  </si>
  <si>
    <t>"800x1200,PVC,trojsklo, podrobněji viz výpis oken"</t>
  </si>
  <si>
    <t>"Střešní okno bezúdržbové kyvné + klika, vcetne zaluzii a venkovnich markýz, izolační pás a plis. manžeta"6</t>
  </si>
  <si>
    <t>449321130</t>
  </si>
  <si>
    <t>přístroj hasicí ruční práškový 6 kg</t>
  </si>
  <si>
    <t>-1537904147</t>
  </si>
  <si>
    <t>Kuchyňská linka, spodní a horní skříńky, nerez dřez, včetně spotřebičů</t>
  </si>
  <si>
    <t>Ks</t>
  </si>
  <si>
    <t>971387334</t>
  </si>
  <si>
    <t>"1.NP"1</t>
  </si>
  <si>
    <t>"2.NP"2</t>
  </si>
  <si>
    <t>"3.NP"2</t>
  </si>
  <si>
    <t xml:space="preserve">"dolní skříňky LTD antracit, horní skříňky LTD dub, pracovní deska nerez, zástěna Titan, rektifikační nožky, led osvětlení, nerezový dřez a baterie"  </t>
  </si>
  <si>
    <t>767311810R01</t>
  </si>
  <si>
    <t>Demontáž ostatních doplňků staveb o hmotnosti přes 20 kg do 50 kg</t>
  </si>
  <si>
    <t>-2077776516</t>
  </si>
  <si>
    <t>"demontáž mříží"</t>
  </si>
  <si>
    <t>767392802</t>
  </si>
  <si>
    <t>Demontáž krytin střech z plechů šroubovaných</t>
  </si>
  <si>
    <t>-20825288</t>
  </si>
  <si>
    <t>767R03</t>
  </si>
  <si>
    <t>Sloup vynášející krov U100, dodávka a montáž včetně základního nátěru</t>
  </si>
  <si>
    <t>-1504646595</t>
  </si>
  <si>
    <t>"krov"3,5*6*19,6</t>
  </si>
  <si>
    <t>767R04</t>
  </si>
  <si>
    <t>Vaznice krovu, dodávka a montáž, včetně základního nátěru</t>
  </si>
  <si>
    <t>2075124091</t>
  </si>
  <si>
    <t>"vaznice U160" (13,55*4*18,18)</t>
  </si>
  <si>
    <t>"vaznice U160" (6,7*2*18,18)</t>
  </si>
  <si>
    <t>"vaznice v krovu U160"(4,5*2*2*18.18)</t>
  </si>
  <si>
    <t>126</t>
  </si>
  <si>
    <t>127</t>
  </si>
  <si>
    <t>"1.NP"(5,46*2+2,04*2)-(0,9*3+1,1)</t>
  </si>
  <si>
    <t>"2.NP"(3,75*2+2,23*2+5,64*2+2,2*2)-(2*1+0,8+1+2+0,9*2+0,8)</t>
  </si>
  <si>
    <t>"3.NP"(2,15*2+1,9*2+2,54*2+3,59*2)-(1+0,9+0,8+1+0,9+0,8)</t>
  </si>
  <si>
    <t>128</t>
  </si>
  <si>
    <t>155,707986281235*1,1 'Přepočtené koeficientem množství</t>
  </si>
  <si>
    <t>129</t>
  </si>
  <si>
    <t>"3.NP"4,09+5,55+9,51+6,95</t>
  </si>
  <si>
    <t>"2.NP"8,36+5,71+12,32+4,66</t>
  </si>
  <si>
    <t>130</t>
  </si>
  <si>
    <t>(4,09+5,55+9,51+6,95)*1,05</t>
  </si>
  <si>
    <t>(8,36+5,71+12,32+4,66)*1,05</t>
  </si>
  <si>
    <t>(11,14+5,11)*1,05</t>
  </si>
  <si>
    <t>77,071*1,1 'Přepočtené koeficientem množství</t>
  </si>
  <si>
    <t>131</t>
  </si>
  <si>
    <t>775</t>
  </si>
  <si>
    <t>Podlahy skládané</t>
  </si>
  <si>
    <t>132</t>
  </si>
  <si>
    <t>775521800</t>
  </si>
  <si>
    <t>Demontáž parketových tabulí s lištami lepených</t>
  </si>
  <si>
    <t>-1581524967</t>
  </si>
  <si>
    <t>"2.NP"9,30+16,37+36,26+39,12</t>
  </si>
  <si>
    <t>"1.NP" 17,67+36,79</t>
  </si>
  <si>
    <t>133</t>
  </si>
  <si>
    <t>775541151</t>
  </si>
  <si>
    <t>Montáž podlah plovoucích z velkoplošných lamel dýhovaných a laminovaných bez podložky, spojovaných lepením v drážce šířka dílce zaklapnutím</t>
  </si>
  <si>
    <t>473138182</t>
  </si>
  <si>
    <t>"3.NP"29,02+49,32+14,46+21,21</t>
  </si>
  <si>
    <t>"2.NP"26,26+7,73+3,2+38,61+18,45</t>
  </si>
  <si>
    <t>"1.NP"36,79+17,62</t>
  </si>
  <si>
    <t>134</t>
  </si>
  <si>
    <t>611521290</t>
  </si>
  <si>
    <t>podlaha laminátová 1050 4-V, zámkový spoj, 8x192x1285 mm</t>
  </si>
  <si>
    <t>-176580506</t>
  </si>
  <si>
    <t>29,02+49,32+14,46+21,21</t>
  </si>
  <si>
    <t>26,26+7,73+3,20+38,61+18,45</t>
  </si>
  <si>
    <t>36,79+17,62</t>
  </si>
  <si>
    <t>135</t>
  </si>
  <si>
    <t>998775102</t>
  </si>
  <si>
    <t>Přesun hmot pro podlahy skládané stanovený z hmotnosti přesunovaného materiálu vodorovná dopravní vzdálenost do 50 m v objektech výšky přes 6 do 12 m</t>
  </si>
  <si>
    <t>-2071986356</t>
  </si>
  <si>
    <t>781</t>
  </si>
  <si>
    <t>Dokončovací práce - obklady</t>
  </si>
  <si>
    <t>136</t>
  </si>
  <si>
    <t>781471810</t>
  </si>
  <si>
    <t>Demontáž obkladů z dlaždic keramických kladených do malty</t>
  </si>
  <si>
    <t>-1652827883</t>
  </si>
  <si>
    <t>137</t>
  </si>
  <si>
    <t>781473113</t>
  </si>
  <si>
    <t>Montáž obkladů vnitřních stěn z dlaždic keramických lepených standardním lepidlem režných nebo glazovaných hladkých přes 12 do 19 ks/m2</t>
  </si>
  <si>
    <t>1527435330</t>
  </si>
  <si>
    <t>"1.NP"(2,71*2+2,6*2)*2,1-(0,9*2,1)+5*0,6</t>
  </si>
  <si>
    <t>"2.NP"(2,59*2+1,98*2)*2,1-0,8*2.1+5*0,6+(3*2+1,9*2)*2.1-0,8*2.1+5,7*0,6</t>
  </si>
  <si>
    <t>"3.NP"(2,55*2+2,5*2)*2.1-0,8*2.1+(3.05*2+1,9*2)*2.1-0,8*2.1+5*0,6*2</t>
  </si>
  <si>
    <t>138</t>
  </si>
  <si>
    <t>597610000</t>
  </si>
  <si>
    <t>obkládačky keramické - koupelny  (bílé i barevné) 25 x 33 x 0,7 cm I. j.</t>
  </si>
  <si>
    <t>-1944927567</t>
  </si>
  <si>
    <t>110,886*1,05</t>
  </si>
  <si>
    <t>139</t>
  </si>
  <si>
    <t>998781102</t>
  </si>
  <si>
    <t>Přesun hmot pro obklady keramické stanovený z hmotnosti přesunovaného materiálu vodorovná dopravní vzdálenost do 50 m v objektech výšky přes 6 do 12 m</t>
  </si>
  <si>
    <t>-471693799</t>
  </si>
  <si>
    <t>140</t>
  </si>
  <si>
    <t>"strop 1.NP"60,89</t>
  </si>
  <si>
    <t>"strop 3.NP"168.06-17,60-11,16</t>
  </si>
  <si>
    <t>"strop 2.NP"149,65-8,74-15,60</t>
  </si>
  <si>
    <t>"steny"1107,194</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</si>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</sst>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i/>
      <sz val="8"/>
      <color rgb="FF0000FF"/>
      <name val="Trebuchet MS"/>
    </font>
    <font>
      <i/>
      <sz val="7"/>
      <color rgb="FF969696"/>
      <name val="Trebuchet MS"/>
    </font>
    <font>
      <sz val="8"/>
      <color rgb="FF800080"/>
      <name val="Trebuchet MS"/>
    </font>
    <font>
      <u/>
      <sz val="8"/>
      <color theme="10"/>
      <name val="Trebuchet MS"/>
      <family val="2"/>
    </font>
    <font>
      <sz val="18"/>
      <color theme="10"/>
      <name val="Wingdings 2"/>
      <family val="1"/>
      <charset val="2"/>
    </font>
    <font>
      <sz val="8"/>
      <name val="Trebuchet MS"/>
      <family val="2"/>
      <charset val="238"/>
    </font>
    <font>
      <sz val="10"/>
      <color rgb="FF960000"/>
      <name val="Trebuchet MS"/>
      <family val="2"/>
      <charset val="238"/>
    </font>
    <font>
      <sz val="10"/>
      <name val="Trebuchet MS"/>
      <family val="2"/>
      <charset val="238"/>
    </font>
    <font>
      <u/>
      <sz val="10"/>
      <color theme="10"/>
      <name val="Trebuchet MS"/>
      <family val="2"/>
      <charset val="238"/>
    </font>
    <font>
      <sz val="8"/>
      <name val="Trebuchet MS"/>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xf numFmtId="0" fontId="41" fillId="0" borderId="0" applyAlignment="0">
      <alignment vertical="top" wrapText="1"/>
      <protection locked="0"/>
    </xf>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13" fillId="0" borderId="0" xfId="0" applyFont="1" applyBorder="1" applyAlignment="1">
      <alignment horizontal="left" vertical="center"/>
    </xf>
    <xf numFmtId="0" fontId="0" fillId="0" borderId="5" xfId="0" applyBorder="1"/>
    <xf numFmtId="0" fontId="12"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5"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6" xfId="0" applyBorder="1"/>
    <xf numFmtId="0" fontId="0" fillId="0" borderId="4" xfId="0" applyFont="1" applyBorder="1" applyAlignment="1">
      <alignment vertical="center"/>
    </xf>
    <xf numFmtId="0" fontId="0" fillId="0" borderId="0" xfId="0" applyFont="1" applyBorder="1" applyAlignment="1">
      <alignment vertical="center"/>
    </xf>
    <xf numFmtId="0" fontId="17" fillId="0" borderId="7" xfId="0" applyFont="1" applyBorder="1" applyAlignment="1">
      <alignment horizontal="left" vertical="center"/>
    </xf>
    <xf numFmtId="0" fontId="0" fillId="0" borderId="7" xfId="0" applyFont="1" applyBorder="1" applyAlignment="1">
      <alignment vertical="center"/>
    </xf>
    <xf numFmtId="0" fontId="0" fillId="0" borderId="5" xfId="0" applyFont="1" applyBorder="1" applyAlignment="1">
      <alignment vertical="center"/>
    </xf>
    <xf numFmtId="0" fontId="1" fillId="0" borderId="0" xfId="0" applyFont="1" applyBorder="1" applyAlignment="1">
      <alignment horizontal="right" vertical="center"/>
    </xf>
    <xf numFmtId="0" fontId="1" fillId="0" borderId="4"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5" xfId="0" applyFont="1" applyBorder="1" applyAlignment="1">
      <alignment vertical="center"/>
    </xf>
    <xf numFmtId="0" fontId="0" fillId="5" borderId="0" xfId="0" applyFont="1" applyFill="1" applyBorder="1" applyAlignment="1">
      <alignment vertical="center"/>
    </xf>
    <xf numFmtId="0" fontId="3" fillId="5" borderId="8" xfId="0" applyFont="1" applyFill="1" applyBorder="1" applyAlignment="1">
      <alignment horizontal="left" vertical="center"/>
    </xf>
    <xf numFmtId="0" fontId="0" fillId="5" borderId="9" xfId="0" applyFont="1" applyFill="1" applyBorder="1" applyAlignment="1">
      <alignment vertical="center"/>
    </xf>
    <xf numFmtId="0" fontId="3" fillId="5" borderId="9" xfId="0" applyFont="1" applyFill="1" applyBorder="1" applyAlignment="1">
      <alignment horizontal="center" vertical="center"/>
    </xf>
    <xf numFmtId="0" fontId="0" fillId="5" borderId="5" xfId="0" applyFont="1" applyFill="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3" fillId="0" borderId="0" xfId="0" applyFont="1" applyAlignment="1">
      <alignment horizontal="left" vertical="center"/>
    </xf>
    <xf numFmtId="0" fontId="2" fillId="0" borderId="4" xfId="0" applyFont="1" applyBorder="1" applyAlignment="1">
      <alignment vertical="center"/>
    </xf>
    <xf numFmtId="0" fontId="15" fillId="0" borderId="0" xfId="0" applyFont="1" applyAlignment="1">
      <alignment horizontal="lef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0" fillId="6" borderId="9" xfId="0" applyFont="1" applyFill="1" applyBorder="1" applyAlignment="1">
      <alignment vertical="center"/>
    </xf>
    <xf numFmtId="0" fontId="2" fillId="6" borderId="10" xfId="0" applyFont="1" applyFill="1" applyBorder="1" applyAlignment="1">
      <alignment horizontal="center" vertical="center"/>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0" fillId="0" borderId="14"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3" fillId="0" borderId="0" xfId="0" applyFont="1" applyAlignment="1">
      <alignment horizontal="center" vertical="center"/>
    </xf>
    <xf numFmtId="4" fontId="19" fillId="0" borderId="17"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8" xfId="0" applyNumberFormat="1" applyFont="1" applyBorder="1" applyAlignment="1">
      <alignment vertical="center"/>
    </xf>
    <xf numFmtId="0" fontId="21" fillId="0" borderId="0" xfId="0" applyFont="1" applyAlignment="1">
      <alignment horizontal="left" vertical="center"/>
    </xf>
    <xf numFmtId="0" fontId="4" fillId="0" borderId="4" xfId="0" applyFont="1" applyBorder="1"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applyAlignment="1">
      <alignment horizontal="center" vertical="center"/>
    </xf>
    <xf numFmtId="4" fontId="25" fillId="0" borderId="17" xfId="0" applyNumberFormat="1" applyFont="1" applyBorder="1" applyAlignment="1">
      <alignment vertical="center"/>
    </xf>
    <xf numFmtId="4" fontId="25" fillId="0" borderId="0" xfId="0" applyNumberFormat="1" applyFont="1" applyBorder="1" applyAlignment="1">
      <alignment vertical="center"/>
    </xf>
    <xf numFmtId="166" fontId="25" fillId="0" borderId="0" xfId="0" applyNumberFormat="1" applyFont="1" applyBorder="1" applyAlignment="1">
      <alignment vertical="center"/>
    </xf>
    <xf numFmtId="4" fontId="25" fillId="0" borderId="18" xfId="0" applyNumberFormat="1" applyFont="1" applyBorder="1" applyAlignment="1">
      <alignment vertical="center"/>
    </xf>
    <xf numFmtId="0" fontId="4" fillId="0" borderId="0" xfId="0" applyFont="1" applyAlignment="1">
      <alignment horizontal="left" vertical="center"/>
    </xf>
    <xf numFmtId="4" fontId="25" fillId="0" borderId="22" xfId="0" applyNumberFormat="1" applyFont="1" applyBorder="1" applyAlignment="1">
      <alignment vertical="center"/>
    </xf>
    <xf numFmtId="4" fontId="25" fillId="0" borderId="23" xfId="0" applyNumberFormat="1" applyFont="1" applyBorder="1" applyAlignment="1">
      <alignment vertical="center"/>
    </xf>
    <xf numFmtId="166" fontId="25" fillId="0" borderId="23" xfId="0" applyNumberFormat="1" applyFont="1" applyBorder="1" applyAlignment="1">
      <alignment vertical="center"/>
    </xf>
    <xf numFmtId="4" fontId="25" fillId="0" borderId="24"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4"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lignment vertical="center" wrapText="1"/>
    </xf>
    <xf numFmtId="0" fontId="0" fillId="0" borderId="15" xfId="0" applyFont="1" applyBorder="1" applyAlignment="1" applyProtection="1">
      <alignment vertical="center"/>
      <protection locked="0"/>
    </xf>
    <xf numFmtId="0" fontId="0" fillId="0" borderId="25" xfId="0" applyFont="1" applyBorder="1" applyAlignment="1">
      <alignment vertical="center"/>
    </xf>
    <xf numFmtId="0" fontId="17" fillId="0" borderId="0" xfId="0" applyFont="1" applyBorder="1" applyAlignment="1">
      <alignment horizontal="left" vertical="center"/>
    </xf>
    <xf numFmtId="4" fontId="20"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8" xfId="0" applyFont="1" applyFill="1" applyBorder="1" applyAlignment="1">
      <alignment horizontal="left" vertical="center"/>
    </xf>
    <xf numFmtId="0" fontId="3" fillId="6" borderId="9" xfId="0" applyFont="1" applyFill="1" applyBorder="1" applyAlignment="1">
      <alignment horizontal="right" vertical="center"/>
    </xf>
    <xf numFmtId="0" fontId="3" fillId="6" borderId="9" xfId="0" applyFont="1" applyFill="1" applyBorder="1" applyAlignment="1">
      <alignment horizontal="center" vertical="center"/>
    </xf>
    <xf numFmtId="0" fontId="0" fillId="6" borderId="9" xfId="0" applyFont="1" applyFill="1" applyBorder="1" applyAlignment="1" applyProtection="1">
      <alignment vertical="center"/>
      <protection locked="0"/>
    </xf>
    <xf numFmtId="4" fontId="3" fillId="6" borderId="9" xfId="0" applyNumberFormat="1" applyFont="1" applyFill="1" applyBorder="1" applyAlignment="1">
      <alignment vertical="center"/>
    </xf>
    <xf numFmtId="0" fontId="0" fillId="6" borderId="26" xfId="0" applyFont="1" applyFill="1" applyBorder="1" applyAlignment="1">
      <alignment vertical="center"/>
    </xf>
    <xf numFmtId="0" fontId="0" fillId="0" borderId="12" xfId="0" applyFont="1" applyBorder="1" applyAlignment="1" applyProtection="1">
      <alignment vertical="center"/>
      <protection locked="0"/>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5" xfId="0" applyFont="1" applyFill="1" applyBorder="1" applyAlignment="1">
      <alignment vertical="center"/>
    </xf>
    <xf numFmtId="0" fontId="26" fillId="0" borderId="0" xfId="0" applyFont="1" applyBorder="1" applyAlignment="1">
      <alignment horizontal="left" vertical="center"/>
    </xf>
    <xf numFmtId="0" fontId="5" fillId="0" borderId="4" xfId="0" applyFont="1" applyBorder="1" applyAlignment="1">
      <alignment vertical="center"/>
    </xf>
    <xf numFmtId="0" fontId="5" fillId="0" borderId="0" xfId="0" applyFont="1" applyBorder="1" applyAlignment="1">
      <alignment vertical="center"/>
    </xf>
    <xf numFmtId="0" fontId="5" fillId="0" borderId="23" xfId="0" applyFont="1" applyBorder="1" applyAlignment="1">
      <alignment horizontal="left" vertical="center"/>
    </xf>
    <xf numFmtId="0" fontId="5" fillId="0" borderId="23" xfId="0" applyFont="1" applyBorder="1" applyAlignment="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lignment vertical="center"/>
    </xf>
    <xf numFmtId="0" fontId="5" fillId="0" borderId="5" xfId="0" applyFont="1" applyBorder="1" applyAlignment="1">
      <alignment vertical="center"/>
    </xf>
    <xf numFmtId="0" fontId="6" fillId="0" borderId="4" xfId="0" applyFont="1" applyBorder="1" applyAlignment="1">
      <alignment vertical="center"/>
    </xf>
    <xf numFmtId="0" fontId="6" fillId="0" borderId="0" xfId="0" applyFont="1" applyBorder="1" applyAlignment="1">
      <alignment vertical="center"/>
    </xf>
    <xf numFmtId="0" fontId="6" fillId="0" borderId="23" xfId="0" applyFont="1" applyBorder="1" applyAlignment="1">
      <alignment horizontal="left" vertical="center"/>
    </xf>
    <xf numFmtId="0" fontId="6" fillId="0" borderId="23" xfId="0" applyFont="1" applyBorder="1" applyAlignment="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lignment vertical="center"/>
    </xf>
    <xf numFmtId="0" fontId="6" fillId="0" borderId="5" xfId="0" applyFont="1" applyBorder="1" applyAlignment="1">
      <alignment vertical="center"/>
    </xf>
    <xf numFmtId="0" fontId="2" fillId="0" borderId="0" xfId="0" applyFont="1" applyAlignment="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lignment horizontal="center" vertical="center" wrapText="1"/>
    </xf>
    <xf numFmtId="0" fontId="2" fillId="6" borderId="19"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7" fillId="6" borderId="20" xfId="0" applyFont="1" applyFill="1" applyBorder="1" applyAlignment="1" applyProtection="1">
      <alignment horizontal="center" vertical="center" wrapText="1"/>
      <protection locked="0"/>
    </xf>
    <xf numFmtId="0" fontId="2" fillId="6" borderId="21" xfId="0" applyFont="1" applyFill="1" applyBorder="1" applyAlignment="1">
      <alignment horizontal="center" vertical="center" wrapText="1"/>
    </xf>
    <xf numFmtId="4" fontId="20" fillId="0" borderId="0" xfId="0" applyNumberFormat="1" applyFont="1" applyAlignment="1"/>
    <xf numFmtId="166" fontId="28" fillId="0" borderId="15" xfId="0" applyNumberFormat="1" applyFont="1" applyBorder="1" applyAlignment="1"/>
    <xf numFmtId="166" fontId="28" fillId="0" borderId="16" xfId="0" applyNumberFormat="1" applyFont="1" applyBorder="1" applyAlignment="1"/>
    <xf numFmtId="4" fontId="29" fillId="0" borderId="0" xfId="0" applyNumberFormat="1" applyFont="1" applyAlignment="1">
      <alignment vertical="center"/>
    </xf>
    <xf numFmtId="0" fontId="7" fillId="0" borderId="4"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7" xfId="0" applyFont="1" applyBorder="1" applyAlignment="1"/>
    <xf numFmtId="0" fontId="7" fillId="0" borderId="0" xfId="0" applyFont="1" applyBorder="1" applyAlignment="1"/>
    <xf numFmtId="166" fontId="7" fillId="0" borderId="0" xfId="0" applyNumberFormat="1" applyFont="1" applyBorder="1" applyAlignment="1"/>
    <xf numFmtId="166" fontId="7" fillId="0" borderId="18"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4" xfId="0" applyFont="1" applyBorder="1" applyAlignment="1" applyProtection="1">
      <alignment vertical="center"/>
      <protection locked="0"/>
    </xf>
    <xf numFmtId="0" fontId="0" fillId="0" borderId="27" xfId="0" applyFont="1" applyBorder="1" applyAlignment="1" applyProtection="1">
      <alignment horizontal="center" vertical="center"/>
      <protection locked="0"/>
    </xf>
    <xf numFmtId="49" fontId="0" fillId="0" borderId="27" xfId="0" applyNumberFormat="1" applyFont="1" applyBorder="1" applyAlignment="1" applyProtection="1">
      <alignment horizontal="left" vertical="center" wrapText="1"/>
      <protection locked="0"/>
    </xf>
    <xf numFmtId="0" fontId="0" fillId="0" borderId="27" xfId="0" applyFont="1" applyBorder="1" applyAlignment="1" applyProtection="1">
      <alignment horizontal="left" vertical="center" wrapText="1"/>
      <protection locked="0"/>
    </xf>
    <xf numFmtId="0" fontId="0" fillId="0" borderId="27" xfId="0" applyFont="1" applyBorder="1" applyAlignment="1" applyProtection="1">
      <alignment horizontal="center" vertical="center" wrapText="1"/>
      <protection locked="0"/>
    </xf>
    <xf numFmtId="167" fontId="0" fillId="0" borderId="27" xfId="0" applyNumberFormat="1" applyFont="1" applyBorder="1" applyAlignment="1" applyProtection="1">
      <alignment vertical="center"/>
      <protection locked="0"/>
    </xf>
    <xf numFmtId="4" fontId="0" fillId="4"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protection locked="0"/>
    </xf>
    <xf numFmtId="0" fontId="1" fillId="4" borderId="27"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8" xfId="0" applyNumberFormat="1" applyFont="1" applyBorder="1" applyAlignment="1">
      <alignment vertical="center"/>
    </xf>
    <xf numFmtId="4" fontId="0" fillId="0" borderId="0" xfId="0" applyNumberFormat="1" applyFont="1" applyAlignment="1">
      <alignment vertical="center"/>
    </xf>
    <xf numFmtId="0" fontId="8" fillId="0" borderId="4" xfId="0" applyFont="1" applyBorder="1" applyAlignment="1">
      <alignment vertical="center"/>
    </xf>
    <xf numFmtId="0" fontId="30"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7" xfId="0" applyFont="1" applyBorder="1" applyAlignment="1">
      <alignment vertical="center"/>
    </xf>
    <xf numFmtId="0" fontId="8" fillId="0" borderId="0" xfId="0" applyFont="1" applyBorder="1" applyAlignment="1">
      <alignment vertical="center"/>
    </xf>
    <xf numFmtId="0" fontId="8" fillId="0" borderId="18" xfId="0" applyFont="1" applyBorder="1" applyAlignment="1">
      <alignment vertical="center"/>
    </xf>
    <xf numFmtId="0" fontId="9" fillId="0" borderId="4" xfId="0" applyFont="1" applyBorder="1" applyAlignment="1">
      <alignment vertical="center"/>
    </xf>
    <xf numFmtId="0" fontId="30" fillId="0" borderId="0" xfId="0" applyFont="1" applyBorder="1" applyAlignment="1">
      <alignment horizontal="left" vertical="center"/>
    </xf>
    <xf numFmtId="0" fontId="31" fillId="0" borderId="0" xfId="0" applyFont="1" applyBorder="1" applyAlignment="1">
      <alignment horizontal="left" vertical="center"/>
    </xf>
    <xf numFmtId="0" fontId="31"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7" xfId="0" applyFont="1" applyBorder="1" applyAlignment="1">
      <alignment vertical="center"/>
    </xf>
    <xf numFmtId="0" fontId="9" fillId="0" borderId="0" xfId="0" applyFont="1" applyBorder="1" applyAlignment="1">
      <alignment vertical="center"/>
    </xf>
    <xf numFmtId="0" fontId="9" fillId="0" borderId="18" xfId="0" applyFont="1" applyBorder="1" applyAlignment="1">
      <alignment vertical="center"/>
    </xf>
    <xf numFmtId="0" fontId="9" fillId="0" borderId="0" xfId="0" applyFont="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9" fillId="0" borderId="0" xfId="0" applyNumberFormat="1" applyFont="1" applyAlignment="1">
      <alignment vertical="center"/>
    </xf>
    <xf numFmtId="0" fontId="8" fillId="0" borderId="0" xfId="0" applyFont="1" applyBorder="1" applyAlignment="1">
      <alignment horizontal="left" vertical="center"/>
    </xf>
    <xf numFmtId="0" fontId="32" fillId="0" borderId="27" xfId="0" applyFont="1" applyBorder="1" applyAlignment="1" applyProtection="1">
      <alignment horizontal="center" vertical="center"/>
      <protection locked="0"/>
    </xf>
    <xf numFmtId="49" fontId="32" fillId="0" borderId="27" xfId="0" applyNumberFormat="1" applyFont="1" applyBorder="1" applyAlignment="1" applyProtection="1">
      <alignment horizontal="left" vertical="center" wrapText="1"/>
      <protection locked="0"/>
    </xf>
    <xf numFmtId="0" fontId="32" fillId="0" borderId="27" xfId="0" applyFont="1" applyBorder="1" applyAlignment="1" applyProtection="1">
      <alignment horizontal="left" vertical="center" wrapText="1"/>
      <protection locked="0"/>
    </xf>
    <xf numFmtId="0" fontId="32" fillId="0" borderId="27" xfId="0" applyFont="1" applyBorder="1" applyAlignment="1" applyProtection="1">
      <alignment horizontal="center" vertical="center" wrapText="1"/>
      <protection locked="0"/>
    </xf>
    <xf numFmtId="167" fontId="32" fillId="0" borderId="27" xfId="0" applyNumberFormat="1" applyFont="1" applyBorder="1" applyAlignment="1" applyProtection="1">
      <alignment vertical="center"/>
      <protection locked="0"/>
    </xf>
    <xf numFmtId="4" fontId="32" fillId="4" borderId="27" xfId="0" applyNumberFormat="1" applyFont="1" applyFill="1" applyBorder="1" applyAlignment="1" applyProtection="1">
      <alignment vertical="center"/>
      <protection locked="0"/>
    </xf>
    <xf numFmtId="4" fontId="32" fillId="0" borderId="27" xfId="0" applyNumberFormat="1" applyFont="1" applyBorder="1" applyAlignment="1" applyProtection="1">
      <alignment vertical="center"/>
      <protection locked="0"/>
    </xf>
    <xf numFmtId="0" fontId="32" fillId="0" borderId="4" xfId="0" applyFont="1" applyBorder="1" applyAlignment="1">
      <alignment vertical="center"/>
    </xf>
    <xf numFmtId="0" fontId="32" fillId="4" borderId="27" xfId="0" applyFont="1" applyFill="1" applyBorder="1" applyAlignment="1" applyProtection="1">
      <alignment horizontal="left" vertical="center"/>
      <protection locked="0"/>
    </xf>
    <xf numFmtId="0" fontId="32" fillId="0" borderId="0" xfId="0" applyFont="1" applyBorder="1" applyAlignment="1">
      <alignment horizontal="center" vertical="center"/>
    </xf>
    <xf numFmtId="0" fontId="33" fillId="0" borderId="0" xfId="0" applyFont="1" applyAlignment="1">
      <alignment vertical="center" wrapText="1"/>
    </xf>
    <xf numFmtId="0" fontId="0" fillId="0" borderId="0" xfId="0" applyFont="1" applyAlignment="1" applyProtection="1">
      <alignment vertical="center"/>
      <protection locked="0"/>
    </xf>
    <xf numFmtId="0" fontId="10" fillId="0" borderId="4" xfId="0" applyFont="1" applyBorder="1" applyAlignment="1">
      <alignmen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7" xfId="0" applyFont="1" applyBorder="1" applyAlignment="1">
      <alignment vertical="center"/>
    </xf>
    <xf numFmtId="0" fontId="10" fillId="0" borderId="0" xfId="0" applyFont="1" applyBorder="1" applyAlignment="1">
      <alignment vertical="center"/>
    </xf>
    <xf numFmtId="0" fontId="10" fillId="0" borderId="18" xfId="0" applyFont="1" applyBorder="1" applyAlignment="1">
      <alignment vertical="center"/>
    </xf>
    <xf numFmtId="0" fontId="34" fillId="0" borderId="0" xfId="0" applyFont="1" applyBorder="1" applyAlignment="1">
      <alignment horizontal="left" vertical="center"/>
    </xf>
    <xf numFmtId="0" fontId="34" fillId="0" borderId="0" xfId="0" applyFont="1" applyBorder="1" applyAlignment="1">
      <alignment horizontal="left" vertical="center" wrapText="1"/>
    </xf>
    <xf numFmtId="0" fontId="10" fillId="0" borderId="0" xfId="0" applyFont="1" applyBorder="1" applyAlignment="1">
      <alignment horizontal="left" vertical="center"/>
    </xf>
    <xf numFmtId="167" fontId="0" fillId="4" borderId="27" xfId="0" applyNumberFormat="1" applyFont="1" applyFill="1" applyBorder="1" applyAlignment="1" applyProtection="1">
      <alignment vertical="center"/>
      <protection locked="0"/>
    </xf>
    <xf numFmtId="0" fontId="1" fillId="0" borderId="23" xfId="0" applyFont="1" applyBorder="1" applyAlignment="1">
      <alignment horizontal="center" vertical="center"/>
    </xf>
    <xf numFmtId="0" fontId="0" fillId="0" borderId="23" xfId="0" applyFont="1" applyBorder="1" applyAlignment="1">
      <alignment vertical="center"/>
    </xf>
    <xf numFmtId="166" fontId="1" fillId="0" borderId="23" xfId="0" applyNumberFormat="1" applyFont="1" applyBorder="1" applyAlignment="1">
      <alignment vertical="center"/>
    </xf>
    <xf numFmtId="166" fontId="1" fillId="0" borderId="24" xfId="0" applyNumberFormat="1" applyFont="1" applyBorder="1" applyAlignment="1">
      <alignment vertical="center"/>
    </xf>
    <xf numFmtId="0" fontId="33" fillId="0" borderId="0" xfId="0" applyFont="1" applyBorder="1" applyAlignment="1">
      <alignment vertical="center" wrapText="1"/>
    </xf>
    <xf numFmtId="0" fontId="9" fillId="0" borderId="22" xfId="0" applyFont="1" applyBorder="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16" fillId="0" borderId="0" xfId="0" applyFont="1" applyAlignment="1">
      <alignment horizontal="left" vertical="top" wrapText="1"/>
    </xf>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0" fontId="2" fillId="0" borderId="0" xfId="0" applyFont="1" applyBorder="1" applyAlignment="1">
      <alignment horizontal="left" vertical="center" wrapText="1"/>
    </xf>
    <xf numFmtId="4" fontId="17" fillId="0" borderId="7" xfId="0" applyNumberFormat="1" applyFont="1" applyBorder="1" applyAlignment="1">
      <alignment vertical="center"/>
    </xf>
    <xf numFmtId="0" fontId="0" fillId="0" borderId="7"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6" fillId="0" borderId="0" xfId="0" applyNumberFormat="1" applyFont="1" applyBorder="1" applyAlignment="1">
      <alignment vertical="center"/>
    </xf>
    <xf numFmtId="0" fontId="3" fillId="5" borderId="9" xfId="0" applyFont="1" applyFill="1" applyBorder="1" applyAlignment="1">
      <alignment horizontal="left" vertical="center"/>
    </xf>
    <xf numFmtId="0" fontId="0" fillId="5" borderId="9" xfId="0" applyFont="1" applyFill="1" applyBorder="1" applyAlignment="1">
      <alignment vertical="center"/>
    </xf>
    <xf numFmtId="4" fontId="3" fillId="5" borderId="9" xfId="0" applyNumberFormat="1" applyFont="1" applyFill="1" applyBorder="1" applyAlignment="1">
      <alignment vertical="center"/>
    </xf>
    <xf numFmtId="0" fontId="0" fillId="5" borderId="10"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2" fillId="6" borderId="8" xfId="0" applyFont="1" applyFill="1" applyBorder="1" applyAlignment="1">
      <alignment horizontal="center" vertical="center"/>
    </xf>
    <xf numFmtId="0" fontId="0" fillId="6" borderId="9" xfId="0" applyFont="1" applyFill="1" applyBorder="1" applyAlignment="1">
      <alignment vertical="center"/>
    </xf>
    <xf numFmtId="0" fontId="2" fillId="6" borderId="9" xfId="0" applyFont="1" applyFill="1" applyBorder="1" applyAlignment="1">
      <alignment horizontal="center" vertical="center"/>
    </xf>
    <xf numFmtId="0" fontId="2" fillId="6" borderId="9" xfId="0" applyFont="1" applyFill="1" applyBorder="1" applyAlignment="1">
      <alignment horizontal="right" vertical="center"/>
    </xf>
    <xf numFmtId="4" fontId="23" fillId="0" borderId="0" xfId="0" applyNumberFormat="1" applyFont="1" applyAlignment="1">
      <alignment vertical="center"/>
    </xf>
    <xf numFmtId="0" fontId="23" fillId="0" borderId="0" xfId="0" applyFont="1" applyAlignment="1">
      <alignment vertical="center"/>
    </xf>
    <xf numFmtId="0" fontId="22" fillId="0" borderId="0" xfId="0" applyFont="1" applyAlignment="1">
      <alignment horizontal="left" vertical="center" wrapText="1"/>
    </xf>
    <xf numFmtId="4" fontId="20" fillId="0" borderId="0" xfId="0" applyNumberFormat="1" applyFont="1" applyAlignment="1">
      <alignment horizontal="right" vertical="center"/>
    </xf>
    <xf numFmtId="4" fontId="20" fillId="0" borderId="0" xfId="0" applyNumberFormat="1" applyFont="1" applyAlignment="1">
      <alignment vertical="center"/>
    </xf>
    <xf numFmtId="0" fontId="12" fillId="3" borderId="0" xfId="0" applyFont="1" applyFill="1" applyAlignment="1">
      <alignment horizontal="center" vertical="center"/>
    </xf>
    <xf numFmtId="0" fontId="15" fillId="0" borderId="0" xfId="0" applyFont="1" applyBorder="1" applyAlignment="1">
      <alignment horizontal="left" vertical="center" wrapText="1"/>
    </xf>
    <xf numFmtId="0" fontId="3" fillId="0" borderId="0" xfId="0" applyFont="1" applyBorder="1" applyAlignment="1">
      <alignment horizontal="left" vertical="center" wrapText="1"/>
    </xf>
    <xf numFmtId="0" fontId="0" fillId="0" borderId="0" xfId="0" applyFont="1" applyBorder="1" applyAlignment="1">
      <alignment vertical="center" wrapText="1"/>
    </xf>
    <xf numFmtId="0" fontId="15" fillId="0" borderId="0" xfId="0" applyFont="1" applyAlignment="1">
      <alignment horizontal="left" vertical="center" wrapText="1"/>
    </xf>
    <xf numFmtId="0" fontId="35" fillId="2" borderId="0" xfId="1" applyFill="1"/>
    <xf numFmtId="0" fontId="36" fillId="0" borderId="0" xfId="1" applyFont="1" applyAlignment="1">
      <alignment horizontal="center" vertical="center"/>
    </xf>
    <xf numFmtId="0" fontId="38" fillId="2" borderId="0" xfId="0" applyFont="1" applyFill="1" applyAlignment="1">
      <alignment horizontal="left" vertical="center"/>
    </xf>
    <xf numFmtId="0" fontId="39" fillId="2" borderId="0" xfId="0" applyFont="1" applyFill="1" applyAlignment="1">
      <alignment vertical="center"/>
    </xf>
    <xf numFmtId="0" fontId="40" fillId="2" borderId="0" xfId="1" applyFont="1" applyFill="1" applyAlignment="1">
      <alignment vertical="center"/>
    </xf>
    <xf numFmtId="0" fontId="11" fillId="2" borderId="0" xfId="0" applyFont="1" applyFill="1" applyAlignment="1" applyProtection="1">
      <alignment horizontal="left" vertical="center"/>
    </xf>
    <xf numFmtId="0" fontId="39" fillId="2" borderId="0" xfId="0" applyFont="1" applyFill="1" applyAlignment="1" applyProtection="1">
      <alignment vertical="center"/>
    </xf>
    <xf numFmtId="0" fontId="38" fillId="2" borderId="0" xfId="0" applyFont="1" applyFill="1" applyAlignment="1" applyProtection="1">
      <alignment horizontal="left" vertical="center"/>
    </xf>
    <xf numFmtId="0" fontId="40" fillId="2" borderId="0" xfId="1" applyFont="1" applyFill="1" applyAlignment="1" applyProtection="1">
      <alignment vertical="center"/>
    </xf>
    <xf numFmtId="0" fontId="40" fillId="2" borderId="0" xfId="1" applyFont="1" applyFill="1" applyAlignment="1">
      <alignment vertical="center"/>
    </xf>
    <xf numFmtId="0" fontId="39" fillId="2" borderId="0" xfId="0" applyFont="1" applyFill="1" applyAlignment="1" applyProtection="1">
      <alignment vertical="center"/>
      <protection locked="0"/>
    </xf>
    <xf numFmtId="0" fontId="41" fillId="0" borderId="0" xfId="2" applyAlignment="1">
      <alignment vertical="top"/>
      <protection locked="0"/>
    </xf>
    <xf numFmtId="0" fontId="37" fillId="0" borderId="28" xfId="2" applyFont="1" applyBorder="1" applyAlignment="1">
      <alignment vertical="center" wrapText="1"/>
      <protection locked="0"/>
    </xf>
    <xf numFmtId="0" fontId="37" fillId="0" borderId="29" xfId="2" applyFont="1" applyBorder="1" applyAlignment="1">
      <alignment vertical="center" wrapText="1"/>
      <protection locked="0"/>
    </xf>
    <xf numFmtId="0" fontId="37" fillId="0" borderId="30" xfId="2" applyFont="1" applyBorder="1" applyAlignment="1">
      <alignment vertical="center" wrapText="1"/>
      <protection locked="0"/>
    </xf>
    <xf numFmtId="0" fontId="37" fillId="0" borderId="31" xfId="2" applyFont="1" applyBorder="1" applyAlignment="1">
      <alignment horizontal="center" vertical="center" wrapText="1"/>
      <protection locked="0"/>
    </xf>
    <xf numFmtId="0" fontId="42" fillId="0" borderId="0" xfId="2" applyFont="1" applyAlignment="1">
      <alignment horizontal="center" vertical="center" wrapText="1"/>
      <protection locked="0"/>
    </xf>
    <xf numFmtId="0" fontId="37" fillId="0" borderId="32" xfId="2" applyFont="1" applyBorder="1" applyAlignment="1">
      <alignment horizontal="center" vertical="center" wrapText="1"/>
      <protection locked="0"/>
    </xf>
    <xf numFmtId="0" fontId="41" fillId="0" borderId="0" xfId="2" applyAlignment="1">
      <alignment horizontal="center" vertical="center"/>
      <protection locked="0"/>
    </xf>
    <xf numFmtId="0" fontId="37" fillId="0" borderId="31" xfId="2" applyFont="1" applyBorder="1" applyAlignment="1">
      <alignment vertical="center" wrapText="1"/>
      <protection locked="0"/>
    </xf>
    <xf numFmtId="0" fontId="43" fillId="0" borderId="33" xfId="2" applyFont="1" applyBorder="1" applyAlignment="1">
      <alignment horizontal="left" wrapText="1"/>
      <protection locked="0"/>
    </xf>
    <xf numFmtId="0" fontId="37" fillId="0" borderId="32" xfId="2" applyFont="1" applyBorder="1" applyAlignment="1">
      <alignment vertical="center" wrapText="1"/>
      <protection locked="0"/>
    </xf>
    <xf numFmtId="0" fontId="43" fillId="0" borderId="0" xfId="2" applyFont="1" applyAlignment="1">
      <alignment horizontal="left" vertical="center" wrapText="1"/>
      <protection locked="0"/>
    </xf>
    <xf numFmtId="0" fontId="44" fillId="0" borderId="0" xfId="2" applyFont="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Alignment="1">
      <alignment horizontal="left" vertical="center" wrapText="1"/>
      <protection locked="0"/>
    </xf>
    <xf numFmtId="0" fontId="44" fillId="0" borderId="0" xfId="2" applyFont="1" applyAlignment="1">
      <alignment vertical="center" wrapText="1"/>
      <protection locked="0"/>
    </xf>
    <xf numFmtId="0" fontId="44" fillId="0" borderId="0" xfId="2" applyFont="1" applyAlignment="1">
      <alignment vertical="center"/>
      <protection locked="0"/>
    </xf>
    <xf numFmtId="0" fontId="44" fillId="0" borderId="0" xfId="2" applyFont="1" applyAlignment="1">
      <alignment horizontal="left" vertical="center"/>
      <protection locked="0"/>
    </xf>
    <xf numFmtId="49" fontId="44" fillId="0" borderId="0" xfId="2" applyNumberFormat="1" applyFont="1" applyAlignment="1">
      <alignment horizontal="left" vertical="center" wrapText="1"/>
      <protection locked="0"/>
    </xf>
    <xf numFmtId="49" fontId="44" fillId="0" borderId="0" xfId="2" applyNumberFormat="1" applyFont="1" applyAlignment="1">
      <alignment vertical="center" wrapText="1"/>
      <protection locked="0"/>
    </xf>
    <xf numFmtId="0" fontId="37" fillId="0" borderId="34" xfId="2" applyFont="1" applyBorder="1" applyAlignment="1">
      <alignment vertical="center" wrapText="1"/>
      <protection locked="0"/>
    </xf>
    <xf numFmtId="0" fontId="39" fillId="0" borderId="33" xfId="2" applyFont="1" applyBorder="1" applyAlignment="1">
      <alignment vertical="center" wrapText="1"/>
      <protection locked="0"/>
    </xf>
    <xf numFmtId="0" fontId="37" fillId="0" borderId="35" xfId="2" applyFont="1" applyBorder="1" applyAlignment="1">
      <alignment vertical="center" wrapText="1"/>
      <protection locked="0"/>
    </xf>
    <xf numFmtId="0" fontId="37" fillId="0" borderId="0" xfId="2" applyFont="1" applyAlignment="1">
      <alignment vertical="top"/>
      <protection locked="0"/>
    </xf>
    <xf numFmtId="0" fontId="37" fillId="0" borderId="28" xfId="2" applyFont="1" applyBorder="1" applyAlignment="1">
      <alignment horizontal="left" vertical="center"/>
      <protection locked="0"/>
    </xf>
    <xf numFmtId="0" fontId="37" fillId="0" borderId="29" xfId="2" applyFont="1" applyBorder="1" applyAlignment="1">
      <alignment horizontal="left" vertical="center"/>
      <protection locked="0"/>
    </xf>
    <xf numFmtId="0" fontId="37" fillId="0" borderId="30" xfId="2" applyFont="1" applyBorder="1" applyAlignment="1">
      <alignment horizontal="left" vertical="center"/>
      <protection locked="0"/>
    </xf>
    <xf numFmtId="0" fontId="37" fillId="0" borderId="31" xfId="2" applyFont="1" applyBorder="1" applyAlignment="1">
      <alignment horizontal="left" vertical="center"/>
      <protection locked="0"/>
    </xf>
    <xf numFmtId="0" fontId="42" fillId="0" borderId="0" xfId="2" applyFont="1" applyAlignment="1">
      <alignment horizontal="center" vertical="center"/>
      <protection locked="0"/>
    </xf>
    <xf numFmtId="0" fontId="37" fillId="0" borderId="32" xfId="2" applyFont="1" applyBorder="1" applyAlignment="1">
      <alignment horizontal="left" vertical="center"/>
      <protection locked="0"/>
    </xf>
    <xf numFmtId="0" fontId="43" fillId="0" borderId="0" xfId="2" applyFont="1" applyAlignment="1">
      <alignment horizontal="left" vertical="center"/>
      <protection locked="0"/>
    </xf>
    <xf numFmtId="0" fontId="47"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7" fillId="0" borderId="33" xfId="2" applyFont="1" applyBorder="1" applyAlignment="1">
      <alignment horizontal="left" vertical="center"/>
      <protection locked="0"/>
    </xf>
    <xf numFmtId="0" fontId="46" fillId="0" borderId="0" xfId="2" applyFont="1" applyAlignment="1">
      <alignment horizontal="left" vertical="center"/>
      <protection locked="0"/>
    </xf>
    <xf numFmtId="0" fontId="44" fillId="0" borderId="0" xfId="2" applyFont="1" applyAlignment="1">
      <alignment horizontal="center" vertical="center"/>
      <protection locked="0"/>
    </xf>
    <xf numFmtId="0" fontId="44" fillId="0" borderId="31" xfId="2" applyFont="1" applyBorder="1" applyAlignment="1">
      <alignment horizontal="left" vertical="center"/>
      <protection locked="0"/>
    </xf>
    <xf numFmtId="0" fontId="37" fillId="0" borderId="34" xfId="2" applyFont="1" applyBorder="1" applyAlignment="1">
      <alignment horizontal="left" vertical="center"/>
      <protection locked="0"/>
    </xf>
    <xf numFmtId="0" fontId="39" fillId="0" borderId="33" xfId="2" applyFont="1" applyBorder="1" applyAlignment="1">
      <alignment horizontal="left" vertical="center"/>
      <protection locked="0"/>
    </xf>
    <xf numFmtId="0" fontId="37" fillId="0" borderId="35" xfId="2" applyFont="1" applyBorder="1" applyAlignment="1">
      <alignment horizontal="left" vertical="center"/>
      <protection locked="0"/>
    </xf>
    <xf numFmtId="0" fontId="37" fillId="0" borderId="0" xfId="2" applyFont="1" applyAlignment="1">
      <alignment horizontal="left" vertical="center"/>
      <protection locked="0"/>
    </xf>
    <xf numFmtId="0" fontId="39" fillId="0" borderId="0" xfId="2" applyFont="1" applyAlignment="1">
      <alignment horizontal="left" vertical="center"/>
      <protection locked="0"/>
    </xf>
    <xf numFmtId="0" fontId="44" fillId="0" borderId="33" xfId="2" applyFont="1" applyBorder="1" applyAlignment="1">
      <alignment horizontal="left" vertical="center"/>
      <protection locked="0"/>
    </xf>
    <xf numFmtId="0" fontId="37" fillId="0" borderId="0" xfId="2" applyFont="1" applyAlignment="1">
      <alignment horizontal="left" vertical="center" wrapText="1"/>
      <protection locked="0"/>
    </xf>
    <xf numFmtId="0" fontId="44" fillId="0" borderId="0" xfId="2" applyFont="1" applyAlignment="1">
      <alignment horizontal="center" vertical="center" wrapText="1"/>
      <protection locked="0"/>
    </xf>
    <xf numFmtId="0" fontId="37" fillId="0" borderId="28" xfId="2" applyFont="1" applyBorder="1" applyAlignment="1">
      <alignment horizontal="left" vertical="center" wrapText="1"/>
      <protection locked="0"/>
    </xf>
    <xf numFmtId="0" fontId="37" fillId="0" borderId="29" xfId="2" applyFont="1" applyBorder="1" applyAlignment="1">
      <alignment horizontal="left" vertical="center" wrapText="1"/>
      <protection locked="0"/>
    </xf>
    <xf numFmtId="0" fontId="37" fillId="0" borderId="30" xfId="2" applyFont="1" applyBorder="1" applyAlignment="1">
      <alignment horizontal="left" vertical="center" wrapText="1"/>
      <protection locked="0"/>
    </xf>
    <xf numFmtId="0" fontId="37" fillId="0" borderId="31" xfId="2" applyFont="1" applyBorder="1" applyAlignment="1">
      <alignment horizontal="left" vertical="center" wrapText="1"/>
      <protection locked="0"/>
    </xf>
    <xf numFmtId="0" fontId="37" fillId="0" borderId="32" xfId="2" applyFont="1" applyBorder="1" applyAlignment="1">
      <alignment horizontal="left" vertical="center" wrapText="1"/>
      <protection locked="0"/>
    </xf>
    <xf numFmtId="0" fontId="47" fillId="0" borderId="31" xfId="2" applyFont="1" applyBorder="1" applyAlignment="1">
      <alignment horizontal="left" vertical="center" wrapText="1"/>
      <protection locked="0"/>
    </xf>
    <xf numFmtId="0" fontId="47"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Alignment="1">
      <alignment horizontal="left" vertical="top"/>
      <protection locked="0"/>
    </xf>
    <xf numFmtId="0" fontId="44" fillId="0" borderId="0" xfId="2" applyFont="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7" fillId="0" borderId="0" xfId="2" applyFont="1" applyAlignment="1">
      <alignment vertical="center"/>
      <protection locked="0"/>
    </xf>
    <xf numFmtId="0" fontId="43" fillId="0" borderId="0" xfId="2" applyFont="1" applyAlignment="1">
      <alignment vertical="center"/>
      <protection locked="0"/>
    </xf>
    <xf numFmtId="0" fontId="47" fillId="0" borderId="33" xfId="2" applyFont="1" applyBorder="1" applyAlignment="1">
      <alignment vertical="center"/>
      <protection locked="0"/>
    </xf>
    <xf numFmtId="0" fontId="43" fillId="0" borderId="33" xfId="2" applyFont="1" applyBorder="1" applyAlignment="1">
      <alignment vertical="center"/>
      <protection locked="0"/>
    </xf>
    <xf numFmtId="49" fontId="44" fillId="0" borderId="0" xfId="2" applyNumberFormat="1" applyFont="1" applyAlignment="1">
      <alignment horizontal="left" vertical="center"/>
      <protection locked="0"/>
    </xf>
    <xf numFmtId="0" fontId="41" fillId="0" borderId="33" xfId="2" applyBorder="1" applyAlignment="1">
      <alignment vertical="top"/>
      <protection locked="0"/>
    </xf>
    <xf numFmtId="0" fontId="43" fillId="0" borderId="33" xfId="2" applyFont="1" applyBorder="1" applyAlignment="1">
      <alignment horizontal="left"/>
      <protection locked="0"/>
    </xf>
    <xf numFmtId="0" fontId="47" fillId="0" borderId="33" xfId="2" applyFont="1" applyBorder="1" applyAlignment="1">
      <protection locked="0"/>
    </xf>
    <xf numFmtId="0" fontId="43" fillId="0" borderId="33" xfId="2" applyFont="1" applyBorder="1" applyAlignment="1">
      <alignment horizontal="left"/>
      <protection locked="0"/>
    </xf>
    <xf numFmtId="0" fontId="44" fillId="0" borderId="0" xfId="2" applyFont="1" applyAlignment="1">
      <alignment horizontal="left" vertical="center"/>
      <protection locked="0"/>
    </xf>
    <xf numFmtId="0" fontId="37" fillId="0" borderId="31" xfId="2" applyFont="1" applyBorder="1" applyAlignment="1">
      <alignment vertical="top"/>
      <protection locked="0"/>
    </xf>
    <xf numFmtId="0" fontId="44" fillId="0" borderId="0" xfId="2" applyFont="1" applyAlignment="1">
      <alignment horizontal="left" vertical="top"/>
      <protection locked="0"/>
    </xf>
    <xf numFmtId="0" fontId="37" fillId="0" borderId="32" xfId="2" applyFont="1" applyBorder="1" applyAlignment="1">
      <alignment vertical="top"/>
      <protection locked="0"/>
    </xf>
    <xf numFmtId="0" fontId="37" fillId="0" borderId="0" xfId="2" applyFont="1" applyAlignment="1">
      <alignment horizontal="center" vertical="center"/>
      <protection locked="0"/>
    </xf>
    <xf numFmtId="0" fontId="37" fillId="0" borderId="0" xfId="2" applyFont="1" applyAlignment="1">
      <alignment horizontal="left" vertical="top"/>
      <protection locked="0"/>
    </xf>
    <xf numFmtId="0" fontId="37" fillId="0" borderId="34" xfId="2" applyFont="1" applyBorder="1" applyAlignment="1">
      <alignment vertical="top"/>
      <protection locked="0"/>
    </xf>
    <xf numFmtId="0" fontId="37" fillId="0" borderId="33" xfId="2" applyFont="1" applyBorder="1" applyAlignment="1">
      <alignment vertical="top"/>
      <protection locked="0"/>
    </xf>
    <xf numFmtId="0" fontId="37" fillId="0" borderId="35" xfId="2" applyFont="1" applyBorder="1" applyAlignment="1">
      <alignment vertical="top"/>
      <protection locked="0"/>
    </xf>
  </cellXfs>
  <cellStyles count="3">
    <cellStyle name="Hypertextový odkaz" xfId="1" builtinId="8"/>
    <cellStyle name="Normální" xfId="0" builtinId="0" customBuiltin="1"/>
    <cellStyle name="Normální 2" xfId="2" xr:uid="{5A11A4AA-65B8-4E9D-A412-7E109E829569}"/>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file:///C:\KrosData\System\Temp\rad75D2E.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Data\System\Temp\rad0185A.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Data\System\Temp\rad62860.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133C7B3-741B-4887-AACB-BB2A1D8A5C6A}"/>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273050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2A9B9AF5-ACEC-4F94-994E-5D32B8A675B8}"/>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3050" cy="273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273050</xdr:colOff>
      <xdr:row>1</xdr:row>
      <xdr:rowOff>0</xdr:rowOff>
    </xdr:to>
    <xdr:pic>
      <xdr:nvPicPr>
        <xdr:cNvPr id="3" name="Obrázek 2">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B73B1BA2-B177-459E-BDFE-65A3EA13D075}"/>
            </a:ext>
          </a:extLst>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3050" cy="2730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5"/>
  <sheetViews>
    <sheetView showGridLines="0" tabSelected="1" workbookViewId="0">
      <pane ySplit="1" topLeftCell="A2" activePane="bottomLeft" state="frozen"/>
      <selection pane="bottomLeft"/>
    </sheetView>
  </sheetViews>
  <sheetFormatPr defaultRowHeight="14.5" x14ac:dyDescent="0.35"/>
  <cols>
    <col min="1" max="1" width="8.375" customWidth="1"/>
    <col min="2" max="2" width="1.625" customWidth="1"/>
    <col min="3" max="3" width="4.125" customWidth="1"/>
    <col min="4" max="33" width="2.625" customWidth="1"/>
    <col min="34" max="34" width="3.375" customWidth="1"/>
    <col min="35" max="35" width="31.625" customWidth="1"/>
    <col min="36" max="37" width="2.5" customWidth="1"/>
    <col min="38" max="38" width="8.375" customWidth="1"/>
    <col min="39" max="39" width="3.375" customWidth="1"/>
    <col min="40" max="40" width="13.375" customWidth="1"/>
    <col min="41" max="41" width="7.5" customWidth="1"/>
    <col min="42" max="42" width="4.125" customWidth="1"/>
    <col min="43" max="43" width="15.625" customWidth="1"/>
    <col min="44" max="44" width="13.625" customWidth="1"/>
    <col min="45" max="47" width="25.875" hidden="1" customWidth="1"/>
    <col min="48" max="52" width="21.625" hidden="1" customWidth="1"/>
    <col min="53" max="53" width="19.125" hidden="1" customWidth="1"/>
    <col min="54" max="54" width="25" hidden="1" customWidth="1"/>
    <col min="55" max="56" width="19.125" hidden="1" customWidth="1"/>
    <col min="57" max="57" width="66.5" customWidth="1"/>
    <col min="71" max="91" width="9.375" hidden="1"/>
  </cols>
  <sheetData>
    <row r="1" spans="1:74" ht="21.4" customHeight="1" x14ac:dyDescent="0.35">
      <c r="A1" s="279" t="s">
        <v>0</v>
      </c>
      <c r="B1" s="280"/>
      <c r="C1" s="280"/>
      <c r="D1" s="281" t="s">
        <v>1</v>
      </c>
      <c r="E1" s="280"/>
      <c r="F1" s="280"/>
      <c r="G1" s="280"/>
      <c r="H1" s="280"/>
      <c r="I1" s="280"/>
      <c r="J1" s="280"/>
      <c r="K1" s="282" t="s">
        <v>1314</v>
      </c>
      <c r="L1" s="282"/>
      <c r="M1" s="282"/>
      <c r="N1" s="282"/>
      <c r="O1" s="282"/>
      <c r="P1" s="282"/>
      <c r="Q1" s="282"/>
      <c r="R1" s="282"/>
      <c r="S1" s="282"/>
      <c r="T1" s="280"/>
      <c r="U1" s="280"/>
      <c r="V1" s="280"/>
      <c r="W1" s="282" t="s">
        <v>1315</v>
      </c>
      <c r="X1" s="282"/>
      <c r="Y1" s="282"/>
      <c r="Z1" s="282"/>
      <c r="AA1" s="282"/>
      <c r="AB1" s="282"/>
      <c r="AC1" s="282"/>
      <c r="AD1" s="282"/>
      <c r="AE1" s="282"/>
      <c r="AF1" s="282"/>
      <c r="AG1" s="282"/>
      <c r="AH1" s="282"/>
      <c r="AI1" s="274"/>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7" customHeight="1" x14ac:dyDescent="0.35">
      <c r="AR2" s="269" t="s">
        <v>6</v>
      </c>
      <c r="AS2" s="234"/>
      <c r="AT2" s="234"/>
      <c r="AU2" s="234"/>
      <c r="AV2" s="234"/>
      <c r="AW2" s="234"/>
      <c r="AX2" s="234"/>
      <c r="AY2" s="234"/>
      <c r="AZ2" s="234"/>
      <c r="BA2" s="234"/>
      <c r="BB2" s="234"/>
      <c r="BC2" s="234"/>
      <c r="BD2" s="234"/>
      <c r="BE2" s="234"/>
      <c r="BS2" s="17" t="s">
        <v>7</v>
      </c>
      <c r="BT2" s="17" t="s">
        <v>8</v>
      </c>
    </row>
    <row r="3" spans="1:74" ht="7" customHeight="1" x14ac:dyDescent="0.35">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7</v>
      </c>
      <c r="BT3" s="17" t="s">
        <v>9</v>
      </c>
    </row>
    <row r="4" spans="1:74" ht="37" customHeight="1" x14ac:dyDescent="0.35">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11</v>
      </c>
      <c r="BE4" s="26" t="s">
        <v>12</v>
      </c>
      <c r="BS4" s="17" t="s">
        <v>13</v>
      </c>
    </row>
    <row r="5" spans="1:74" ht="14.4" customHeight="1" x14ac:dyDescent="0.35">
      <c r="B5" s="21"/>
      <c r="C5" s="22"/>
      <c r="D5" s="27" t="s">
        <v>14</v>
      </c>
      <c r="E5" s="22"/>
      <c r="F5" s="22"/>
      <c r="G5" s="22"/>
      <c r="H5" s="22"/>
      <c r="I5" s="22"/>
      <c r="J5" s="22"/>
      <c r="K5" s="237" t="s">
        <v>15</v>
      </c>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2"/>
      <c r="AQ5" s="24"/>
      <c r="BE5" s="233" t="s">
        <v>16</v>
      </c>
      <c r="BS5" s="17" t="s">
        <v>7</v>
      </c>
    </row>
    <row r="6" spans="1:74" ht="37" customHeight="1" x14ac:dyDescent="0.35">
      <c r="B6" s="21"/>
      <c r="C6" s="22"/>
      <c r="D6" s="29" t="s">
        <v>17</v>
      </c>
      <c r="E6" s="22"/>
      <c r="F6" s="22"/>
      <c r="G6" s="22"/>
      <c r="H6" s="22"/>
      <c r="I6" s="22"/>
      <c r="J6" s="22"/>
      <c r="K6" s="239" t="s">
        <v>18</v>
      </c>
      <c r="L6" s="238"/>
      <c r="M6" s="238"/>
      <c r="N6" s="238"/>
      <c r="O6" s="238"/>
      <c r="P6" s="238"/>
      <c r="Q6" s="238"/>
      <c r="R6" s="238"/>
      <c r="S6" s="238"/>
      <c r="T6" s="238"/>
      <c r="U6" s="238"/>
      <c r="V6" s="238"/>
      <c r="W6" s="238"/>
      <c r="X6" s="238"/>
      <c r="Y6" s="238"/>
      <c r="Z6" s="238"/>
      <c r="AA6" s="238"/>
      <c r="AB6" s="238"/>
      <c r="AC6" s="238"/>
      <c r="AD6" s="238"/>
      <c r="AE6" s="238"/>
      <c r="AF6" s="238"/>
      <c r="AG6" s="238"/>
      <c r="AH6" s="238"/>
      <c r="AI6" s="238"/>
      <c r="AJ6" s="238"/>
      <c r="AK6" s="238"/>
      <c r="AL6" s="238"/>
      <c r="AM6" s="238"/>
      <c r="AN6" s="238"/>
      <c r="AO6" s="238"/>
      <c r="AP6" s="22"/>
      <c r="AQ6" s="24"/>
      <c r="BE6" s="234"/>
      <c r="BS6" s="17" t="s">
        <v>19</v>
      </c>
    </row>
    <row r="7" spans="1:74" ht="14.4" customHeight="1" x14ac:dyDescent="0.35">
      <c r="B7" s="21"/>
      <c r="C7" s="22"/>
      <c r="D7" s="30" t="s">
        <v>20</v>
      </c>
      <c r="E7" s="22"/>
      <c r="F7" s="22"/>
      <c r="G7" s="22"/>
      <c r="H7" s="22"/>
      <c r="I7" s="22"/>
      <c r="J7" s="22"/>
      <c r="K7" s="28" t="s">
        <v>3</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3</v>
      </c>
      <c r="AO7" s="22"/>
      <c r="AP7" s="22"/>
      <c r="AQ7" s="24"/>
      <c r="BE7" s="234"/>
      <c r="BS7" s="17" t="s">
        <v>22</v>
      </c>
    </row>
    <row r="8" spans="1:74" ht="14.4" customHeight="1" x14ac:dyDescent="0.35">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34"/>
      <c r="BS8" s="17" t="s">
        <v>27</v>
      </c>
    </row>
    <row r="9" spans="1:74" ht="14.4" customHeight="1" x14ac:dyDescent="0.35">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234"/>
      <c r="BS9" s="17" t="s">
        <v>28</v>
      </c>
    </row>
    <row r="10" spans="1:74" ht="14.4" customHeight="1" x14ac:dyDescent="0.35">
      <c r="B10" s="21"/>
      <c r="C10" s="22"/>
      <c r="D10" s="30" t="s">
        <v>29</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30</v>
      </c>
      <c r="AL10" s="22"/>
      <c r="AM10" s="22"/>
      <c r="AN10" s="28" t="s">
        <v>3</v>
      </c>
      <c r="AO10" s="22"/>
      <c r="AP10" s="22"/>
      <c r="AQ10" s="24"/>
      <c r="BE10" s="234"/>
      <c r="BS10" s="17" t="s">
        <v>19</v>
      </c>
    </row>
    <row r="11" spans="1:74" ht="18.5" customHeight="1" x14ac:dyDescent="0.35">
      <c r="B11" s="21"/>
      <c r="C11" s="22"/>
      <c r="D11" s="22"/>
      <c r="E11" s="28"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32</v>
      </c>
      <c r="AL11" s="22"/>
      <c r="AM11" s="22"/>
      <c r="AN11" s="28" t="s">
        <v>3</v>
      </c>
      <c r="AO11" s="22"/>
      <c r="AP11" s="22"/>
      <c r="AQ11" s="24"/>
      <c r="BE11" s="234"/>
      <c r="BS11" s="17" t="s">
        <v>19</v>
      </c>
    </row>
    <row r="12" spans="1:74" ht="7" customHeight="1" x14ac:dyDescent="0.35">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34"/>
      <c r="BS12" s="17" t="s">
        <v>19</v>
      </c>
    </row>
    <row r="13" spans="1:74" ht="14.4" customHeight="1" x14ac:dyDescent="0.35">
      <c r="B13" s="21"/>
      <c r="C13" s="22"/>
      <c r="D13" s="30" t="s">
        <v>33</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30</v>
      </c>
      <c r="AL13" s="22"/>
      <c r="AM13" s="22"/>
      <c r="AN13" s="32" t="s">
        <v>34</v>
      </c>
      <c r="AO13" s="22"/>
      <c r="AP13" s="22"/>
      <c r="AQ13" s="24"/>
      <c r="BE13" s="234"/>
      <c r="BS13" s="17" t="s">
        <v>19</v>
      </c>
    </row>
    <row r="14" spans="1:74" ht="12" x14ac:dyDescent="0.35">
      <c r="B14" s="21"/>
      <c r="C14" s="22"/>
      <c r="D14" s="22"/>
      <c r="E14" s="240" t="s">
        <v>34</v>
      </c>
      <c r="F14" s="238"/>
      <c r="G14" s="238"/>
      <c r="H14" s="238"/>
      <c r="I14" s="238"/>
      <c r="J14" s="238"/>
      <c r="K14" s="238"/>
      <c r="L14" s="238"/>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30" t="s">
        <v>32</v>
      </c>
      <c r="AL14" s="22"/>
      <c r="AM14" s="22"/>
      <c r="AN14" s="32" t="s">
        <v>34</v>
      </c>
      <c r="AO14" s="22"/>
      <c r="AP14" s="22"/>
      <c r="AQ14" s="24"/>
      <c r="BE14" s="234"/>
      <c r="BS14" s="17" t="s">
        <v>19</v>
      </c>
    </row>
    <row r="15" spans="1:74" ht="7" customHeight="1" x14ac:dyDescent="0.35">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34"/>
      <c r="BS15" s="17" t="s">
        <v>4</v>
      </c>
    </row>
    <row r="16" spans="1:74" ht="14.4" customHeight="1" x14ac:dyDescent="0.35">
      <c r="B16" s="21"/>
      <c r="C16" s="22"/>
      <c r="D16" s="30" t="s">
        <v>35</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30</v>
      </c>
      <c r="AL16" s="22"/>
      <c r="AM16" s="22"/>
      <c r="AN16" s="28" t="s">
        <v>3</v>
      </c>
      <c r="AO16" s="22"/>
      <c r="AP16" s="22"/>
      <c r="AQ16" s="24"/>
      <c r="BE16" s="234"/>
      <c r="BS16" s="17" t="s">
        <v>4</v>
      </c>
    </row>
    <row r="17" spans="2:71" ht="18.5" customHeight="1" x14ac:dyDescent="0.35">
      <c r="B17" s="21"/>
      <c r="C17" s="22"/>
      <c r="D17" s="22"/>
      <c r="E17" s="28"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32</v>
      </c>
      <c r="AL17" s="22"/>
      <c r="AM17" s="22"/>
      <c r="AN17" s="28" t="s">
        <v>3</v>
      </c>
      <c r="AO17" s="22"/>
      <c r="AP17" s="22"/>
      <c r="AQ17" s="24"/>
      <c r="BE17" s="234"/>
      <c r="BS17" s="17" t="s">
        <v>37</v>
      </c>
    </row>
    <row r="18" spans="2:71" ht="7" customHeight="1" x14ac:dyDescent="0.35">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34"/>
      <c r="BS18" s="17" t="s">
        <v>7</v>
      </c>
    </row>
    <row r="19" spans="2:71" ht="14.4" customHeight="1" x14ac:dyDescent="0.35">
      <c r="B19" s="21"/>
      <c r="C19" s="22"/>
      <c r="D19" s="30"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34"/>
      <c r="BS19" s="17" t="s">
        <v>7</v>
      </c>
    </row>
    <row r="20" spans="2:71" ht="22.5" customHeight="1" x14ac:dyDescent="0.35">
      <c r="B20" s="21"/>
      <c r="C20" s="22"/>
      <c r="D20" s="22"/>
      <c r="E20" s="241" t="s">
        <v>3</v>
      </c>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2"/>
      <c r="AP20" s="22"/>
      <c r="AQ20" s="24"/>
      <c r="BE20" s="234"/>
      <c r="BS20" s="17" t="s">
        <v>4</v>
      </c>
    </row>
    <row r="21" spans="2:71" ht="7" customHeight="1" x14ac:dyDescent="0.35">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34"/>
    </row>
    <row r="22" spans="2:71" ht="7" customHeight="1" x14ac:dyDescent="0.35">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234"/>
    </row>
    <row r="23" spans="2:71" s="1" customFormat="1" ht="25.9" customHeight="1" x14ac:dyDescent="0.35">
      <c r="B23" s="34"/>
      <c r="C23" s="35"/>
      <c r="D23" s="36" t="s">
        <v>39</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242">
        <f>ROUND(AG51,2)</f>
        <v>0</v>
      </c>
      <c r="AL23" s="243"/>
      <c r="AM23" s="243"/>
      <c r="AN23" s="243"/>
      <c r="AO23" s="243"/>
      <c r="AP23" s="35"/>
      <c r="AQ23" s="38"/>
      <c r="BE23" s="235"/>
    </row>
    <row r="24" spans="2:71" s="1" customFormat="1" ht="7" customHeight="1" x14ac:dyDescent="0.35">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235"/>
    </row>
    <row r="25" spans="2:71" s="1" customFormat="1" ht="12" x14ac:dyDescent="0.35">
      <c r="B25" s="34"/>
      <c r="C25" s="35"/>
      <c r="D25" s="35"/>
      <c r="E25" s="35"/>
      <c r="F25" s="35"/>
      <c r="G25" s="35"/>
      <c r="H25" s="35"/>
      <c r="I25" s="35"/>
      <c r="J25" s="35"/>
      <c r="K25" s="35"/>
      <c r="L25" s="244" t="s">
        <v>40</v>
      </c>
      <c r="M25" s="245"/>
      <c r="N25" s="245"/>
      <c r="O25" s="245"/>
      <c r="P25" s="35"/>
      <c r="Q25" s="35"/>
      <c r="R25" s="35"/>
      <c r="S25" s="35"/>
      <c r="T25" s="35"/>
      <c r="U25" s="35"/>
      <c r="V25" s="35"/>
      <c r="W25" s="244" t="s">
        <v>41</v>
      </c>
      <c r="X25" s="245"/>
      <c r="Y25" s="245"/>
      <c r="Z25" s="245"/>
      <c r="AA25" s="245"/>
      <c r="AB25" s="245"/>
      <c r="AC25" s="245"/>
      <c r="AD25" s="245"/>
      <c r="AE25" s="245"/>
      <c r="AF25" s="35"/>
      <c r="AG25" s="35"/>
      <c r="AH25" s="35"/>
      <c r="AI25" s="35"/>
      <c r="AJ25" s="35"/>
      <c r="AK25" s="244" t="s">
        <v>42</v>
      </c>
      <c r="AL25" s="245"/>
      <c r="AM25" s="245"/>
      <c r="AN25" s="245"/>
      <c r="AO25" s="245"/>
      <c r="AP25" s="35"/>
      <c r="AQ25" s="38"/>
      <c r="BE25" s="235"/>
    </row>
    <row r="26" spans="2:71" s="2" customFormat="1" ht="14.4" customHeight="1" x14ac:dyDescent="0.35">
      <c r="B26" s="40"/>
      <c r="C26" s="41"/>
      <c r="D26" s="42" t="s">
        <v>43</v>
      </c>
      <c r="E26" s="41"/>
      <c r="F26" s="42" t="s">
        <v>44</v>
      </c>
      <c r="G26" s="41"/>
      <c r="H26" s="41"/>
      <c r="I26" s="41"/>
      <c r="J26" s="41"/>
      <c r="K26" s="41"/>
      <c r="L26" s="246">
        <v>0.21</v>
      </c>
      <c r="M26" s="247"/>
      <c r="N26" s="247"/>
      <c r="O26" s="247"/>
      <c r="P26" s="41"/>
      <c r="Q26" s="41"/>
      <c r="R26" s="41"/>
      <c r="S26" s="41"/>
      <c r="T26" s="41"/>
      <c r="U26" s="41"/>
      <c r="V26" s="41"/>
      <c r="W26" s="248">
        <f>ROUND(AZ51,2)</f>
        <v>0</v>
      </c>
      <c r="X26" s="247"/>
      <c r="Y26" s="247"/>
      <c r="Z26" s="247"/>
      <c r="AA26" s="247"/>
      <c r="AB26" s="247"/>
      <c r="AC26" s="247"/>
      <c r="AD26" s="247"/>
      <c r="AE26" s="247"/>
      <c r="AF26" s="41"/>
      <c r="AG26" s="41"/>
      <c r="AH26" s="41"/>
      <c r="AI26" s="41"/>
      <c r="AJ26" s="41"/>
      <c r="AK26" s="248">
        <f>ROUND(AV51,2)</f>
        <v>0</v>
      </c>
      <c r="AL26" s="247"/>
      <c r="AM26" s="247"/>
      <c r="AN26" s="247"/>
      <c r="AO26" s="247"/>
      <c r="AP26" s="41"/>
      <c r="AQ26" s="43"/>
      <c r="BE26" s="236"/>
    </row>
    <row r="27" spans="2:71" s="2" customFormat="1" ht="14.4" customHeight="1" x14ac:dyDescent="0.35">
      <c r="B27" s="40"/>
      <c r="C27" s="41"/>
      <c r="D27" s="41"/>
      <c r="E27" s="41"/>
      <c r="F27" s="42" t="s">
        <v>45</v>
      </c>
      <c r="G27" s="41"/>
      <c r="H27" s="41"/>
      <c r="I27" s="41"/>
      <c r="J27" s="41"/>
      <c r="K27" s="41"/>
      <c r="L27" s="246">
        <v>0.15</v>
      </c>
      <c r="M27" s="247"/>
      <c r="N27" s="247"/>
      <c r="O27" s="247"/>
      <c r="P27" s="41"/>
      <c r="Q27" s="41"/>
      <c r="R27" s="41"/>
      <c r="S27" s="41"/>
      <c r="T27" s="41"/>
      <c r="U27" s="41"/>
      <c r="V27" s="41"/>
      <c r="W27" s="248">
        <f>ROUND(BA51,2)</f>
        <v>0</v>
      </c>
      <c r="X27" s="247"/>
      <c r="Y27" s="247"/>
      <c r="Z27" s="247"/>
      <c r="AA27" s="247"/>
      <c r="AB27" s="247"/>
      <c r="AC27" s="247"/>
      <c r="AD27" s="247"/>
      <c r="AE27" s="247"/>
      <c r="AF27" s="41"/>
      <c r="AG27" s="41"/>
      <c r="AH27" s="41"/>
      <c r="AI27" s="41"/>
      <c r="AJ27" s="41"/>
      <c r="AK27" s="248">
        <f>ROUND(AW51,2)</f>
        <v>0</v>
      </c>
      <c r="AL27" s="247"/>
      <c r="AM27" s="247"/>
      <c r="AN27" s="247"/>
      <c r="AO27" s="247"/>
      <c r="AP27" s="41"/>
      <c r="AQ27" s="43"/>
      <c r="BE27" s="236"/>
    </row>
    <row r="28" spans="2:71" s="2" customFormat="1" ht="14.4" hidden="1" customHeight="1" x14ac:dyDescent="0.35">
      <c r="B28" s="40"/>
      <c r="C28" s="41"/>
      <c r="D28" s="41"/>
      <c r="E28" s="41"/>
      <c r="F28" s="42" t="s">
        <v>46</v>
      </c>
      <c r="G28" s="41"/>
      <c r="H28" s="41"/>
      <c r="I28" s="41"/>
      <c r="J28" s="41"/>
      <c r="K28" s="41"/>
      <c r="L28" s="246">
        <v>0.21</v>
      </c>
      <c r="M28" s="247"/>
      <c r="N28" s="247"/>
      <c r="O28" s="247"/>
      <c r="P28" s="41"/>
      <c r="Q28" s="41"/>
      <c r="R28" s="41"/>
      <c r="S28" s="41"/>
      <c r="T28" s="41"/>
      <c r="U28" s="41"/>
      <c r="V28" s="41"/>
      <c r="W28" s="248">
        <f>ROUND(BB51,2)</f>
        <v>0</v>
      </c>
      <c r="X28" s="247"/>
      <c r="Y28" s="247"/>
      <c r="Z28" s="247"/>
      <c r="AA28" s="247"/>
      <c r="AB28" s="247"/>
      <c r="AC28" s="247"/>
      <c r="AD28" s="247"/>
      <c r="AE28" s="247"/>
      <c r="AF28" s="41"/>
      <c r="AG28" s="41"/>
      <c r="AH28" s="41"/>
      <c r="AI28" s="41"/>
      <c r="AJ28" s="41"/>
      <c r="AK28" s="248">
        <v>0</v>
      </c>
      <c r="AL28" s="247"/>
      <c r="AM28" s="247"/>
      <c r="AN28" s="247"/>
      <c r="AO28" s="247"/>
      <c r="AP28" s="41"/>
      <c r="AQ28" s="43"/>
      <c r="BE28" s="236"/>
    </row>
    <row r="29" spans="2:71" s="2" customFormat="1" ht="14.4" hidden="1" customHeight="1" x14ac:dyDescent="0.35">
      <c r="B29" s="40"/>
      <c r="C29" s="41"/>
      <c r="D29" s="41"/>
      <c r="E29" s="41"/>
      <c r="F29" s="42" t="s">
        <v>47</v>
      </c>
      <c r="G29" s="41"/>
      <c r="H29" s="41"/>
      <c r="I29" s="41"/>
      <c r="J29" s="41"/>
      <c r="K29" s="41"/>
      <c r="L29" s="246">
        <v>0.15</v>
      </c>
      <c r="M29" s="247"/>
      <c r="N29" s="247"/>
      <c r="O29" s="247"/>
      <c r="P29" s="41"/>
      <c r="Q29" s="41"/>
      <c r="R29" s="41"/>
      <c r="S29" s="41"/>
      <c r="T29" s="41"/>
      <c r="U29" s="41"/>
      <c r="V29" s="41"/>
      <c r="W29" s="248">
        <f>ROUND(BC51,2)</f>
        <v>0</v>
      </c>
      <c r="X29" s="247"/>
      <c r="Y29" s="247"/>
      <c r="Z29" s="247"/>
      <c r="AA29" s="247"/>
      <c r="AB29" s="247"/>
      <c r="AC29" s="247"/>
      <c r="AD29" s="247"/>
      <c r="AE29" s="247"/>
      <c r="AF29" s="41"/>
      <c r="AG29" s="41"/>
      <c r="AH29" s="41"/>
      <c r="AI29" s="41"/>
      <c r="AJ29" s="41"/>
      <c r="AK29" s="248">
        <v>0</v>
      </c>
      <c r="AL29" s="247"/>
      <c r="AM29" s="247"/>
      <c r="AN29" s="247"/>
      <c r="AO29" s="247"/>
      <c r="AP29" s="41"/>
      <c r="AQ29" s="43"/>
      <c r="BE29" s="236"/>
    </row>
    <row r="30" spans="2:71" s="2" customFormat="1" ht="14.4" hidden="1" customHeight="1" x14ac:dyDescent="0.35">
      <c r="B30" s="40"/>
      <c r="C30" s="41"/>
      <c r="D30" s="41"/>
      <c r="E30" s="41"/>
      <c r="F30" s="42" t="s">
        <v>48</v>
      </c>
      <c r="G30" s="41"/>
      <c r="H30" s="41"/>
      <c r="I30" s="41"/>
      <c r="J30" s="41"/>
      <c r="K30" s="41"/>
      <c r="L30" s="246">
        <v>0</v>
      </c>
      <c r="M30" s="247"/>
      <c r="N30" s="247"/>
      <c r="O30" s="247"/>
      <c r="P30" s="41"/>
      <c r="Q30" s="41"/>
      <c r="R30" s="41"/>
      <c r="S30" s="41"/>
      <c r="T30" s="41"/>
      <c r="U30" s="41"/>
      <c r="V30" s="41"/>
      <c r="W30" s="248">
        <f>ROUND(BD51,2)</f>
        <v>0</v>
      </c>
      <c r="X30" s="247"/>
      <c r="Y30" s="247"/>
      <c r="Z30" s="247"/>
      <c r="AA30" s="247"/>
      <c r="AB30" s="247"/>
      <c r="AC30" s="247"/>
      <c r="AD30" s="247"/>
      <c r="AE30" s="247"/>
      <c r="AF30" s="41"/>
      <c r="AG30" s="41"/>
      <c r="AH30" s="41"/>
      <c r="AI30" s="41"/>
      <c r="AJ30" s="41"/>
      <c r="AK30" s="248">
        <v>0</v>
      </c>
      <c r="AL30" s="247"/>
      <c r="AM30" s="247"/>
      <c r="AN30" s="247"/>
      <c r="AO30" s="247"/>
      <c r="AP30" s="41"/>
      <c r="AQ30" s="43"/>
      <c r="BE30" s="236"/>
    </row>
    <row r="31" spans="2:71" s="1" customFormat="1" ht="7" customHeight="1" x14ac:dyDescent="0.35">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235"/>
    </row>
    <row r="32" spans="2:71" s="1" customFormat="1" ht="25.9" customHeight="1" x14ac:dyDescent="0.35">
      <c r="B32" s="34"/>
      <c r="C32" s="44"/>
      <c r="D32" s="45" t="s">
        <v>49</v>
      </c>
      <c r="E32" s="46"/>
      <c r="F32" s="46"/>
      <c r="G32" s="46"/>
      <c r="H32" s="46"/>
      <c r="I32" s="46"/>
      <c r="J32" s="46"/>
      <c r="K32" s="46"/>
      <c r="L32" s="46"/>
      <c r="M32" s="46"/>
      <c r="N32" s="46"/>
      <c r="O32" s="46"/>
      <c r="P32" s="46"/>
      <c r="Q32" s="46"/>
      <c r="R32" s="46"/>
      <c r="S32" s="46"/>
      <c r="T32" s="47" t="s">
        <v>50</v>
      </c>
      <c r="U32" s="46"/>
      <c r="V32" s="46"/>
      <c r="W32" s="46"/>
      <c r="X32" s="249" t="s">
        <v>51</v>
      </c>
      <c r="Y32" s="250"/>
      <c r="Z32" s="250"/>
      <c r="AA32" s="250"/>
      <c r="AB32" s="250"/>
      <c r="AC32" s="46"/>
      <c r="AD32" s="46"/>
      <c r="AE32" s="46"/>
      <c r="AF32" s="46"/>
      <c r="AG32" s="46"/>
      <c r="AH32" s="46"/>
      <c r="AI32" s="46"/>
      <c r="AJ32" s="46"/>
      <c r="AK32" s="251">
        <f>SUM(AK23:AK30)</f>
        <v>0</v>
      </c>
      <c r="AL32" s="250"/>
      <c r="AM32" s="250"/>
      <c r="AN32" s="250"/>
      <c r="AO32" s="252"/>
      <c r="AP32" s="44"/>
      <c r="AQ32" s="48"/>
      <c r="BE32" s="235"/>
    </row>
    <row r="33" spans="2:56" s="1" customFormat="1" ht="7" customHeight="1" x14ac:dyDescent="0.35">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7" customHeight="1" x14ac:dyDescent="0.35">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7" customHeight="1" x14ac:dyDescent="0.35">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34"/>
    </row>
    <row r="39" spans="2:56" s="1" customFormat="1" ht="37" customHeight="1" x14ac:dyDescent="0.35">
      <c r="B39" s="34"/>
      <c r="C39" s="54" t="s">
        <v>52</v>
      </c>
      <c r="AR39" s="34"/>
    </row>
    <row r="40" spans="2:56" s="1" customFormat="1" ht="7" customHeight="1" x14ac:dyDescent="0.35">
      <c r="B40" s="34"/>
      <c r="AR40" s="34"/>
    </row>
    <row r="41" spans="2:56" s="3" customFormat="1" ht="14.4" customHeight="1" x14ac:dyDescent="0.35">
      <c r="B41" s="55"/>
      <c r="C41" s="56" t="s">
        <v>14</v>
      </c>
      <c r="L41" s="3" t="str">
        <f>K5</f>
        <v>05_2019</v>
      </c>
      <c r="AR41" s="55"/>
    </row>
    <row r="42" spans="2:56" s="4" customFormat="1" ht="37" customHeight="1" x14ac:dyDescent="0.35">
      <c r="B42" s="57"/>
      <c r="C42" s="58" t="s">
        <v>17</v>
      </c>
      <c r="L42" s="253" t="str">
        <f>K6</f>
        <v>Realizace stavby bytových jednotek v obci Hněvotín</v>
      </c>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4"/>
      <c r="AM42" s="254"/>
      <c r="AN42" s="254"/>
      <c r="AO42" s="254"/>
      <c r="AR42" s="57"/>
    </row>
    <row r="43" spans="2:56" s="1" customFormat="1" ht="7" customHeight="1" x14ac:dyDescent="0.35">
      <c r="B43" s="34"/>
      <c r="AR43" s="34"/>
    </row>
    <row r="44" spans="2:56" s="1" customFormat="1" ht="12" x14ac:dyDescent="0.35">
      <c r="B44" s="34"/>
      <c r="C44" s="56" t="s">
        <v>23</v>
      </c>
      <c r="L44" s="59" t="str">
        <f>IF(K8="","",K8)</f>
        <v>Hněvotín</v>
      </c>
      <c r="AI44" s="56" t="s">
        <v>25</v>
      </c>
      <c r="AM44" s="255" t="str">
        <f>IF(AN8= "","",AN8)</f>
        <v>29. 4. 2021</v>
      </c>
      <c r="AN44" s="235"/>
      <c r="AR44" s="34"/>
    </row>
    <row r="45" spans="2:56" s="1" customFormat="1" ht="7" customHeight="1" x14ac:dyDescent="0.35">
      <c r="B45" s="34"/>
      <c r="AR45" s="34"/>
    </row>
    <row r="46" spans="2:56" s="1" customFormat="1" ht="12" x14ac:dyDescent="0.35">
      <c r="B46" s="34"/>
      <c r="C46" s="56" t="s">
        <v>29</v>
      </c>
      <c r="L46" s="3" t="str">
        <f>IF(E11= "","",E11)</f>
        <v>Obec Hněvotín</v>
      </c>
      <c r="AI46" s="56" t="s">
        <v>35</v>
      </c>
      <c r="AM46" s="256" t="str">
        <f>IF(E17="","",E17)</f>
        <v xml:space="preserve"> </v>
      </c>
      <c r="AN46" s="235"/>
      <c r="AO46" s="235"/>
      <c r="AP46" s="235"/>
      <c r="AR46" s="34"/>
      <c r="AS46" s="257" t="s">
        <v>53</v>
      </c>
      <c r="AT46" s="258"/>
      <c r="AU46" s="61"/>
      <c r="AV46" s="61"/>
      <c r="AW46" s="61"/>
      <c r="AX46" s="61"/>
      <c r="AY46" s="61"/>
      <c r="AZ46" s="61"/>
      <c r="BA46" s="61"/>
      <c r="BB46" s="61"/>
      <c r="BC46" s="61"/>
      <c r="BD46" s="62"/>
    </row>
    <row r="47" spans="2:56" s="1" customFormat="1" ht="12" x14ac:dyDescent="0.35">
      <c r="B47" s="34"/>
      <c r="C47" s="56" t="s">
        <v>33</v>
      </c>
      <c r="L47" s="3" t="str">
        <f>IF(E14= "Vyplň údaj","",E14)</f>
        <v/>
      </c>
      <c r="AR47" s="34"/>
      <c r="AS47" s="259"/>
      <c r="AT47" s="245"/>
      <c r="AU47" s="35"/>
      <c r="AV47" s="35"/>
      <c r="AW47" s="35"/>
      <c r="AX47" s="35"/>
      <c r="AY47" s="35"/>
      <c r="AZ47" s="35"/>
      <c r="BA47" s="35"/>
      <c r="BB47" s="35"/>
      <c r="BC47" s="35"/>
      <c r="BD47" s="64"/>
    </row>
    <row r="48" spans="2:56" s="1" customFormat="1" ht="10.75" customHeight="1" x14ac:dyDescent="0.35">
      <c r="B48" s="34"/>
      <c r="AR48" s="34"/>
      <c r="AS48" s="259"/>
      <c r="AT48" s="245"/>
      <c r="AU48" s="35"/>
      <c r="AV48" s="35"/>
      <c r="AW48" s="35"/>
      <c r="AX48" s="35"/>
      <c r="AY48" s="35"/>
      <c r="AZ48" s="35"/>
      <c r="BA48" s="35"/>
      <c r="BB48" s="35"/>
      <c r="BC48" s="35"/>
      <c r="BD48" s="64"/>
    </row>
    <row r="49" spans="1:91" s="1" customFormat="1" ht="29.25" customHeight="1" x14ac:dyDescent="0.35">
      <c r="B49" s="34"/>
      <c r="C49" s="260" t="s">
        <v>54</v>
      </c>
      <c r="D49" s="261"/>
      <c r="E49" s="261"/>
      <c r="F49" s="261"/>
      <c r="G49" s="261"/>
      <c r="H49" s="65"/>
      <c r="I49" s="262" t="s">
        <v>55</v>
      </c>
      <c r="J49" s="261"/>
      <c r="K49" s="261"/>
      <c r="L49" s="261"/>
      <c r="M49" s="261"/>
      <c r="N49" s="261"/>
      <c r="O49" s="261"/>
      <c r="P49" s="261"/>
      <c r="Q49" s="261"/>
      <c r="R49" s="261"/>
      <c r="S49" s="261"/>
      <c r="T49" s="261"/>
      <c r="U49" s="261"/>
      <c r="V49" s="261"/>
      <c r="W49" s="261"/>
      <c r="X49" s="261"/>
      <c r="Y49" s="261"/>
      <c r="Z49" s="261"/>
      <c r="AA49" s="261"/>
      <c r="AB49" s="261"/>
      <c r="AC49" s="261"/>
      <c r="AD49" s="261"/>
      <c r="AE49" s="261"/>
      <c r="AF49" s="261"/>
      <c r="AG49" s="263" t="s">
        <v>56</v>
      </c>
      <c r="AH49" s="261"/>
      <c r="AI49" s="261"/>
      <c r="AJ49" s="261"/>
      <c r="AK49" s="261"/>
      <c r="AL49" s="261"/>
      <c r="AM49" s="261"/>
      <c r="AN49" s="262" t="s">
        <v>57</v>
      </c>
      <c r="AO49" s="261"/>
      <c r="AP49" s="261"/>
      <c r="AQ49" s="66" t="s">
        <v>58</v>
      </c>
      <c r="AR49" s="34"/>
      <c r="AS49" s="67" t="s">
        <v>59</v>
      </c>
      <c r="AT49" s="68" t="s">
        <v>60</v>
      </c>
      <c r="AU49" s="68" t="s">
        <v>61</v>
      </c>
      <c r="AV49" s="68" t="s">
        <v>62</v>
      </c>
      <c r="AW49" s="68" t="s">
        <v>63</v>
      </c>
      <c r="AX49" s="68" t="s">
        <v>64</v>
      </c>
      <c r="AY49" s="68" t="s">
        <v>65</v>
      </c>
      <c r="AZ49" s="68" t="s">
        <v>66</v>
      </c>
      <c r="BA49" s="68" t="s">
        <v>67</v>
      </c>
      <c r="BB49" s="68" t="s">
        <v>68</v>
      </c>
      <c r="BC49" s="68" t="s">
        <v>69</v>
      </c>
      <c r="BD49" s="69" t="s">
        <v>70</v>
      </c>
    </row>
    <row r="50" spans="1:91" s="1" customFormat="1" ht="10.75" customHeight="1" x14ac:dyDescent="0.35">
      <c r="B50" s="34"/>
      <c r="AR50" s="34"/>
      <c r="AS50" s="70"/>
      <c r="AT50" s="61"/>
      <c r="AU50" s="61"/>
      <c r="AV50" s="61"/>
      <c r="AW50" s="61"/>
      <c r="AX50" s="61"/>
      <c r="AY50" s="61"/>
      <c r="AZ50" s="61"/>
      <c r="BA50" s="61"/>
      <c r="BB50" s="61"/>
      <c r="BC50" s="61"/>
      <c r="BD50" s="62"/>
    </row>
    <row r="51" spans="1:91" s="4" customFormat="1" ht="32.4" customHeight="1" x14ac:dyDescent="0.35">
      <c r="B51" s="57"/>
      <c r="C51" s="71" t="s">
        <v>71</v>
      </c>
      <c r="D51" s="72"/>
      <c r="E51" s="72"/>
      <c r="F51" s="72"/>
      <c r="G51" s="72"/>
      <c r="H51" s="72"/>
      <c r="I51" s="72"/>
      <c r="J51" s="72"/>
      <c r="K51" s="72"/>
      <c r="L51" s="72"/>
      <c r="M51" s="72"/>
      <c r="N51" s="72"/>
      <c r="O51" s="72"/>
      <c r="P51" s="72"/>
      <c r="Q51" s="72"/>
      <c r="R51" s="72"/>
      <c r="S51" s="72"/>
      <c r="T51" s="72"/>
      <c r="U51" s="72"/>
      <c r="V51" s="72"/>
      <c r="W51" s="72"/>
      <c r="X51" s="72"/>
      <c r="Y51" s="72"/>
      <c r="Z51" s="72"/>
      <c r="AA51" s="72"/>
      <c r="AB51" s="72"/>
      <c r="AC51" s="72"/>
      <c r="AD51" s="72"/>
      <c r="AE51" s="72"/>
      <c r="AF51" s="72"/>
      <c r="AG51" s="267">
        <f>ROUND(SUM(AG52:AG53),2)</f>
        <v>0</v>
      </c>
      <c r="AH51" s="267"/>
      <c r="AI51" s="267"/>
      <c r="AJ51" s="267"/>
      <c r="AK51" s="267"/>
      <c r="AL51" s="267"/>
      <c r="AM51" s="267"/>
      <c r="AN51" s="268">
        <f>SUM(AG51,AT51)</f>
        <v>0</v>
      </c>
      <c r="AO51" s="268"/>
      <c r="AP51" s="268"/>
      <c r="AQ51" s="73" t="s">
        <v>3</v>
      </c>
      <c r="AR51" s="57"/>
      <c r="AS51" s="74">
        <f>ROUND(SUM(AS52:AS53),2)</f>
        <v>0</v>
      </c>
      <c r="AT51" s="75">
        <f>ROUND(SUM(AV51:AW51),2)</f>
        <v>0</v>
      </c>
      <c r="AU51" s="76">
        <f>ROUND(SUM(AU52:AU53),5)</f>
        <v>0</v>
      </c>
      <c r="AV51" s="75">
        <f>ROUND(AZ51*L26,2)</f>
        <v>0</v>
      </c>
      <c r="AW51" s="75">
        <f>ROUND(BA51*L27,2)</f>
        <v>0</v>
      </c>
      <c r="AX51" s="75">
        <f>ROUND(BB51*L26,2)</f>
        <v>0</v>
      </c>
      <c r="AY51" s="75">
        <f>ROUND(BC51*L27,2)</f>
        <v>0</v>
      </c>
      <c r="AZ51" s="75">
        <f>ROUND(SUM(AZ52:AZ53),2)</f>
        <v>0</v>
      </c>
      <c r="BA51" s="75">
        <f>ROUND(SUM(BA52:BA53),2)</f>
        <v>0</v>
      </c>
      <c r="BB51" s="75">
        <f>ROUND(SUM(BB52:BB53),2)</f>
        <v>0</v>
      </c>
      <c r="BC51" s="75">
        <f>ROUND(SUM(BC52:BC53),2)</f>
        <v>0</v>
      </c>
      <c r="BD51" s="77">
        <f>ROUND(SUM(BD52:BD53),2)</f>
        <v>0</v>
      </c>
      <c r="BS51" s="58" t="s">
        <v>72</v>
      </c>
      <c r="BT51" s="58" t="s">
        <v>73</v>
      </c>
      <c r="BU51" s="78" t="s">
        <v>74</v>
      </c>
      <c r="BV51" s="58" t="s">
        <v>75</v>
      </c>
      <c r="BW51" s="58" t="s">
        <v>5</v>
      </c>
      <c r="BX51" s="58" t="s">
        <v>76</v>
      </c>
      <c r="CL51" s="58" t="s">
        <v>3</v>
      </c>
    </row>
    <row r="52" spans="1:91" s="5" customFormat="1" ht="53.25" customHeight="1" x14ac:dyDescent="0.35">
      <c r="A52" s="275" t="s">
        <v>1316</v>
      </c>
      <c r="B52" s="79"/>
      <c r="C52" s="80"/>
      <c r="D52" s="266" t="s">
        <v>77</v>
      </c>
      <c r="E52" s="265"/>
      <c r="F52" s="265"/>
      <c r="G52" s="265"/>
      <c r="H52" s="265"/>
      <c r="I52" s="81"/>
      <c r="J52" s="266" t="s">
        <v>18</v>
      </c>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4">
        <f>'05_2019_neuznatelne - Rea...'!J27</f>
        <v>0</v>
      </c>
      <c r="AH52" s="265"/>
      <c r="AI52" s="265"/>
      <c r="AJ52" s="265"/>
      <c r="AK52" s="265"/>
      <c r="AL52" s="265"/>
      <c r="AM52" s="265"/>
      <c r="AN52" s="264">
        <f>SUM(AG52,AT52)</f>
        <v>0</v>
      </c>
      <c r="AO52" s="265"/>
      <c r="AP52" s="265"/>
      <c r="AQ52" s="82" t="s">
        <v>78</v>
      </c>
      <c r="AR52" s="79"/>
      <c r="AS52" s="83">
        <v>0</v>
      </c>
      <c r="AT52" s="84">
        <f>ROUND(SUM(AV52:AW52),2)</f>
        <v>0</v>
      </c>
      <c r="AU52" s="85">
        <f>'05_2019_neuznatelne - Rea...'!P103</f>
        <v>0</v>
      </c>
      <c r="AV52" s="84">
        <f>'05_2019_neuznatelne - Rea...'!J30</f>
        <v>0</v>
      </c>
      <c r="AW52" s="84">
        <f>'05_2019_neuznatelne - Rea...'!J31</f>
        <v>0</v>
      </c>
      <c r="AX52" s="84">
        <f>'05_2019_neuznatelne - Rea...'!J32</f>
        <v>0</v>
      </c>
      <c r="AY52" s="84">
        <f>'05_2019_neuznatelne - Rea...'!J33</f>
        <v>0</v>
      </c>
      <c r="AZ52" s="84">
        <f>'05_2019_neuznatelne - Rea...'!F30</f>
        <v>0</v>
      </c>
      <c r="BA52" s="84">
        <f>'05_2019_neuznatelne - Rea...'!F31</f>
        <v>0</v>
      </c>
      <c r="BB52" s="84">
        <f>'05_2019_neuznatelne - Rea...'!F32</f>
        <v>0</v>
      </c>
      <c r="BC52" s="84">
        <f>'05_2019_neuznatelne - Rea...'!F33</f>
        <v>0</v>
      </c>
      <c r="BD52" s="86">
        <f>'05_2019_neuznatelne - Rea...'!F34</f>
        <v>0</v>
      </c>
      <c r="BT52" s="87" t="s">
        <v>22</v>
      </c>
      <c r="BV52" s="87" t="s">
        <v>75</v>
      </c>
      <c r="BW52" s="87" t="s">
        <v>79</v>
      </c>
      <c r="BX52" s="87" t="s">
        <v>5</v>
      </c>
      <c r="CL52" s="87" t="s">
        <v>3</v>
      </c>
      <c r="CM52" s="87" t="s">
        <v>22</v>
      </c>
    </row>
    <row r="53" spans="1:91" s="5" customFormat="1" ht="53.25" customHeight="1" x14ac:dyDescent="0.35">
      <c r="A53" s="275" t="s">
        <v>1316</v>
      </c>
      <c r="B53" s="79"/>
      <c r="C53" s="80"/>
      <c r="D53" s="266" t="s">
        <v>80</v>
      </c>
      <c r="E53" s="265"/>
      <c r="F53" s="265"/>
      <c r="G53" s="265"/>
      <c r="H53" s="265"/>
      <c r="I53" s="81"/>
      <c r="J53" s="266" t="s">
        <v>18</v>
      </c>
      <c r="K53" s="265"/>
      <c r="L53" s="265"/>
      <c r="M53" s="265"/>
      <c r="N53" s="265"/>
      <c r="O53" s="265"/>
      <c r="P53" s="265"/>
      <c r="Q53" s="265"/>
      <c r="R53" s="265"/>
      <c r="S53" s="265"/>
      <c r="T53" s="265"/>
      <c r="U53" s="265"/>
      <c r="V53" s="265"/>
      <c r="W53" s="265"/>
      <c r="X53" s="265"/>
      <c r="Y53" s="265"/>
      <c r="Z53" s="265"/>
      <c r="AA53" s="265"/>
      <c r="AB53" s="265"/>
      <c r="AC53" s="265"/>
      <c r="AD53" s="265"/>
      <c r="AE53" s="265"/>
      <c r="AF53" s="265"/>
      <c r="AG53" s="264">
        <f>'05_2019_Uznatelne - Reali...'!J27</f>
        <v>0</v>
      </c>
      <c r="AH53" s="265"/>
      <c r="AI53" s="265"/>
      <c r="AJ53" s="265"/>
      <c r="AK53" s="265"/>
      <c r="AL53" s="265"/>
      <c r="AM53" s="265"/>
      <c r="AN53" s="264">
        <f>SUM(AG53,AT53)</f>
        <v>0</v>
      </c>
      <c r="AO53" s="265"/>
      <c r="AP53" s="265"/>
      <c r="AQ53" s="82" t="s">
        <v>78</v>
      </c>
      <c r="AR53" s="79"/>
      <c r="AS53" s="88">
        <v>0</v>
      </c>
      <c r="AT53" s="89">
        <f>ROUND(SUM(AV53:AW53),2)</f>
        <v>0</v>
      </c>
      <c r="AU53" s="90">
        <f>'05_2019_Uznatelne - Reali...'!P100</f>
        <v>0</v>
      </c>
      <c r="AV53" s="89">
        <f>'05_2019_Uznatelne - Reali...'!J30</f>
        <v>0</v>
      </c>
      <c r="AW53" s="89">
        <f>'05_2019_Uznatelne - Reali...'!J31</f>
        <v>0</v>
      </c>
      <c r="AX53" s="89">
        <f>'05_2019_Uznatelne - Reali...'!J32</f>
        <v>0</v>
      </c>
      <c r="AY53" s="89">
        <f>'05_2019_Uznatelne - Reali...'!J33</f>
        <v>0</v>
      </c>
      <c r="AZ53" s="89">
        <f>'05_2019_Uznatelne - Reali...'!F30</f>
        <v>0</v>
      </c>
      <c r="BA53" s="89">
        <f>'05_2019_Uznatelne - Reali...'!F31</f>
        <v>0</v>
      </c>
      <c r="BB53" s="89">
        <f>'05_2019_Uznatelne - Reali...'!F32</f>
        <v>0</v>
      </c>
      <c r="BC53" s="89">
        <f>'05_2019_Uznatelne - Reali...'!F33</f>
        <v>0</v>
      </c>
      <c r="BD53" s="91">
        <f>'05_2019_Uznatelne - Reali...'!F34</f>
        <v>0</v>
      </c>
      <c r="BT53" s="87" t="s">
        <v>22</v>
      </c>
      <c r="BV53" s="87" t="s">
        <v>75</v>
      </c>
      <c r="BW53" s="87" t="s">
        <v>81</v>
      </c>
      <c r="BX53" s="87" t="s">
        <v>5</v>
      </c>
      <c r="CL53" s="87" t="s">
        <v>3</v>
      </c>
      <c r="CM53" s="87" t="s">
        <v>22</v>
      </c>
    </row>
    <row r="54" spans="1:91" s="1" customFormat="1" ht="30" customHeight="1" x14ac:dyDescent="0.35">
      <c r="B54" s="34"/>
      <c r="AR54" s="34"/>
    </row>
    <row r="55" spans="1:91" s="1" customFormat="1" ht="7" customHeight="1" x14ac:dyDescent="0.35">
      <c r="B55" s="49"/>
      <c r="C55" s="50"/>
      <c r="D55" s="50"/>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AP55" s="50"/>
      <c r="AQ55" s="50"/>
      <c r="AR55" s="34"/>
    </row>
  </sheetData>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tooltip="Rekapitulace stavby" display="1) Rekapitulace stavby" xr:uid="{468307BF-AB6E-4AE5-B542-100FCCA871C9}"/>
    <hyperlink ref="W1:AI1" location="C51" tooltip="Rekapitulace objektů stavby a soupisů prací" display="2) Rekapitulace objektů stavby a soupisů prací" xr:uid="{81A28561-9878-4B15-925B-0145C998BA67}"/>
    <hyperlink ref="A52" location="'05_2019_neuznatelne - Rea...'!C2" tooltip="05_2019_neuznatelne - Rea..." display="/" xr:uid="{AED2EF52-0321-427B-B0A3-CF474394CEFB}"/>
    <hyperlink ref="A53" location="'05_2019_Uznatelne - Reali...'!C2" tooltip="05_2019_Uznatelne - Reali..." display="/" xr:uid="{52119800-FE2D-4521-B023-36732B2032FE}"/>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472"/>
  <sheetViews>
    <sheetView showGridLines="0" workbookViewId="0">
      <pane ySplit="1" topLeftCell="A2" activePane="bottomLeft" state="frozen"/>
      <selection pane="bottomLeft"/>
    </sheetView>
  </sheetViews>
  <sheetFormatPr defaultRowHeight="14.5" x14ac:dyDescent="0.35"/>
  <cols>
    <col min="1" max="1" width="8.375" customWidth="1"/>
    <col min="2" max="2" width="1.625" customWidth="1"/>
    <col min="3" max="3" width="4.125" customWidth="1"/>
    <col min="4" max="4" width="4.375" customWidth="1"/>
    <col min="5" max="5" width="17.125" customWidth="1"/>
    <col min="6" max="6" width="75" customWidth="1"/>
    <col min="7" max="7" width="8.625" customWidth="1"/>
    <col min="8" max="8" width="11.125" customWidth="1"/>
    <col min="9" max="9" width="12.625" style="92" customWidth="1"/>
    <col min="10" max="10" width="23.5" customWidth="1"/>
    <col min="11" max="11" width="15.5" customWidth="1"/>
    <col min="13" max="18" width="9.375" hidden="1"/>
    <col min="19" max="19" width="8.125" hidden="1" customWidth="1"/>
    <col min="20" max="20" width="29.625" hidden="1" customWidth="1"/>
    <col min="21" max="21" width="16.375" hidden="1" customWidth="1"/>
    <col min="22" max="22" width="12.375" customWidth="1"/>
    <col min="23" max="23" width="16.375" customWidth="1"/>
    <col min="24" max="24" width="12.375" customWidth="1"/>
    <col min="25" max="25" width="15" customWidth="1"/>
    <col min="26" max="26" width="11" customWidth="1"/>
    <col min="27" max="27" width="15" customWidth="1"/>
    <col min="28" max="28" width="16.375" customWidth="1"/>
    <col min="29" max="29" width="11" customWidth="1"/>
    <col min="30" max="30" width="15" customWidth="1"/>
    <col min="31" max="31" width="16.375" customWidth="1"/>
    <col min="44" max="65" width="9.375" hidden="1"/>
  </cols>
  <sheetData>
    <row r="1" spans="1:70" ht="21.75" customHeight="1" x14ac:dyDescent="0.35">
      <c r="A1" s="15"/>
      <c r="B1" s="277"/>
      <c r="C1" s="277"/>
      <c r="D1" s="276" t="s">
        <v>1</v>
      </c>
      <c r="E1" s="277"/>
      <c r="F1" s="278" t="s">
        <v>1317</v>
      </c>
      <c r="G1" s="283" t="s">
        <v>1318</v>
      </c>
      <c r="H1" s="283"/>
      <c r="I1" s="284"/>
      <c r="J1" s="278" t="s">
        <v>1319</v>
      </c>
      <c r="K1" s="276" t="s">
        <v>82</v>
      </c>
      <c r="L1" s="278" t="s">
        <v>1320</v>
      </c>
      <c r="M1" s="278"/>
      <c r="N1" s="278"/>
      <c r="O1" s="278"/>
      <c r="P1" s="278"/>
      <c r="Q1" s="278"/>
      <c r="R1" s="278"/>
      <c r="S1" s="278"/>
      <c r="T1" s="278"/>
      <c r="U1" s="274"/>
      <c r="V1" s="274"/>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7" customHeight="1" x14ac:dyDescent="0.35">
      <c r="L2" s="269" t="s">
        <v>6</v>
      </c>
      <c r="M2" s="234"/>
      <c r="N2" s="234"/>
      <c r="O2" s="234"/>
      <c r="P2" s="234"/>
      <c r="Q2" s="234"/>
      <c r="R2" s="234"/>
      <c r="S2" s="234"/>
      <c r="T2" s="234"/>
      <c r="U2" s="234"/>
      <c r="V2" s="234"/>
      <c r="AT2" s="17" t="s">
        <v>79</v>
      </c>
    </row>
    <row r="3" spans="1:70" ht="7" customHeight="1" x14ac:dyDescent="0.35">
      <c r="B3" s="18"/>
      <c r="C3" s="19"/>
      <c r="D3" s="19"/>
      <c r="E3" s="19"/>
      <c r="F3" s="19"/>
      <c r="G3" s="19"/>
      <c r="H3" s="19"/>
      <c r="I3" s="93"/>
      <c r="J3" s="19"/>
      <c r="K3" s="20"/>
      <c r="AT3" s="17" t="s">
        <v>22</v>
      </c>
    </row>
    <row r="4" spans="1:70" ht="37" customHeight="1" x14ac:dyDescent="0.35">
      <c r="B4" s="21"/>
      <c r="C4" s="22"/>
      <c r="D4" s="23" t="s">
        <v>83</v>
      </c>
      <c r="E4" s="22"/>
      <c r="F4" s="22"/>
      <c r="G4" s="22"/>
      <c r="H4" s="22"/>
      <c r="I4" s="94"/>
      <c r="J4" s="22"/>
      <c r="K4" s="24"/>
      <c r="M4" s="25" t="s">
        <v>11</v>
      </c>
      <c r="AT4" s="17" t="s">
        <v>4</v>
      </c>
    </row>
    <row r="5" spans="1:70" ht="7" customHeight="1" x14ac:dyDescent="0.35">
      <c r="B5" s="21"/>
      <c r="C5" s="22"/>
      <c r="D5" s="22"/>
      <c r="E5" s="22"/>
      <c r="F5" s="22"/>
      <c r="G5" s="22"/>
      <c r="H5" s="22"/>
      <c r="I5" s="94"/>
      <c r="J5" s="22"/>
      <c r="K5" s="24"/>
    </row>
    <row r="6" spans="1:70" ht="12" x14ac:dyDescent="0.35">
      <c r="B6" s="21"/>
      <c r="C6" s="22"/>
      <c r="D6" s="30" t="s">
        <v>17</v>
      </c>
      <c r="E6" s="22"/>
      <c r="F6" s="22"/>
      <c r="G6" s="22"/>
      <c r="H6" s="22"/>
      <c r="I6" s="94"/>
      <c r="J6" s="22"/>
      <c r="K6" s="24"/>
    </row>
    <row r="7" spans="1:70" ht="22.5" customHeight="1" x14ac:dyDescent="0.35">
      <c r="B7" s="21"/>
      <c r="C7" s="22"/>
      <c r="D7" s="22"/>
      <c r="E7" s="270" t="str">
        <f>'Rekapitulace stavby'!K6</f>
        <v>Realizace stavby bytových jednotek v obci Hněvotín</v>
      </c>
      <c r="F7" s="238"/>
      <c r="G7" s="238"/>
      <c r="H7" s="238"/>
      <c r="I7" s="94"/>
      <c r="J7" s="22"/>
      <c r="K7" s="24"/>
    </row>
    <row r="8" spans="1:70" s="1" customFormat="1" ht="12" x14ac:dyDescent="0.35">
      <c r="B8" s="34"/>
      <c r="C8" s="35"/>
      <c r="D8" s="30" t="s">
        <v>84</v>
      </c>
      <c r="E8" s="35"/>
      <c r="F8" s="35"/>
      <c r="G8" s="35"/>
      <c r="H8" s="35"/>
      <c r="I8" s="95"/>
      <c r="J8" s="35"/>
      <c r="K8" s="38"/>
    </row>
    <row r="9" spans="1:70" s="1" customFormat="1" ht="37" customHeight="1" x14ac:dyDescent="0.35">
      <c r="B9" s="34"/>
      <c r="C9" s="35"/>
      <c r="D9" s="35"/>
      <c r="E9" s="271" t="s">
        <v>85</v>
      </c>
      <c r="F9" s="245"/>
      <c r="G9" s="245"/>
      <c r="H9" s="245"/>
      <c r="I9" s="95"/>
      <c r="J9" s="35"/>
      <c r="K9" s="38"/>
    </row>
    <row r="10" spans="1:70" s="1" customFormat="1" ht="12" x14ac:dyDescent="0.35">
      <c r="B10" s="34"/>
      <c r="C10" s="35"/>
      <c r="D10" s="35"/>
      <c r="E10" s="35"/>
      <c r="F10" s="35"/>
      <c r="G10" s="35"/>
      <c r="H10" s="35"/>
      <c r="I10" s="95"/>
      <c r="J10" s="35"/>
      <c r="K10" s="38"/>
    </row>
    <row r="11" spans="1:70" s="1" customFormat="1" ht="14.4" customHeight="1" x14ac:dyDescent="0.35">
      <c r="B11" s="34"/>
      <c r="C11" s="35"/>
      <c r="D11" s="30" t="s">
        <v>20</v>
      </c>
      <c r="E11" s="35"/>
      <c r="F11" s="28" t="s">
        <v>3</v>
      </c>
      <c r="G11" s="35"/>
      <c r="H11" s="35"/>
      <c r="I11" s="96" t="s">
        <v>21</v>
      </c>
      <c r="J11" s="28" t="s">
        <v>3</v>
      </c>
      <c r="K11" s="38"/>
    </row>
    <row r="12" spans="1:70" s="1" customFormat="1" ht="14.4" customHeight="1" x14ac:dyDescent="0.35">
      <c r="B12" s="34"/>
      <c r="C12" s="35"/>
      <c r="D12" s="30" t="s">
        <v>23</v>
      </c>
      <c r="E12" s="35"/>
      <c r="F12" s="28" t="s">
        <v>24</v>
      </c>
      <c r="G12" s="35"/>
      <c r="H12" s="35"/>
      <c r="I12" s="96" t="s">
        <v>25</v>
      </c>
      <c r="J12" s="97" t="str">
        <f>'Rekapitulace stavby'!AN8</f>
        <v>29. 4. 2021</v>
      </c>
      <c r="K12" s="38"/>
    </row>
    <row r="13" spans="1:70" s="1" customFormat="1" ht="10.75" customHeight="1" x14ac:dyDescent="0.35">
      <c r="B13" s="34"/>
      <c r="C13" s="35"/>
      <c r="D13" s="35"/>
      <c r="E13" s="35"/>
      <c r="F13" s="35"/>
      <c r="G13" s="35"/>
      <c r="H13" s="35"/>
      <c r="I13" s="95"/>
      <c r="J13" s="35"/>
      <c r="K13" s="38"/>
    </row>
    <row r="14" spans="1:70" s="1" customFormat="1" ht="14.4" customHeight="1" x14ac:dyDescent="0.35">
      <c r="B14" s="34"/>
      <c r="C14" s="35"/>
      <c r="D14" s="30" t="s">
        <v>29</v>
      </c>
      <c r="E14" s="35"/>
      <c r="F14" s="35"/>
      <c r="G14" s="35"/>
      <c r="H14" s="35"/>
      <c r="I14" s="96" t="s">
        <v>30</v>
      </c>
      <c r="J14" s="28" t="s">
        <v>3</v>
      </c>
      <c r="K14" s="38"/>
    </row>
    <row r="15" spans="1:70" s="1" customFormat="1" ht="18" customHeight="1" x14ac:dyDescent="0.35">
      <c r="B15" s="34"/>
      <c r="C15" s="35"/>
      <c r="D15" s="35"/>
      <c r="E15" s="28" t="s">
        <v>86</v>
      </c>
      <c r="F15" s="35"/>
      <c r="G15" s="35"/>
      <c r="H15" s="35"/>
      <c r="I15" s="96" t="s">
        <v>32</v>
      </c>
      <c r="J15" s="28" t="s">
        <v>3</v>
      </c>
      <c r="K15" s="38"/>
    </row>
    <row r="16" spans="1:70" s="1" customFormat="1" ht="7" customHeight="1" x14ac:dyDescent="0.35">
      <c r="B16" s="34"/>
      <c r="C16" s="35"/>
      <c r="D16" s="35"/>
      <c r="E16" s="35"/>
      <c r="F16" s="35"/>
      <c r="G16" s="35"/>
      <c r="H16" s="35"/>
      <c r="I16" s="95"/>
      <c r="J16" s="35"/>
      <c r="K16" s="38"/>
    </row>
    <row r="17" spans="2:11" s="1" customFormat="1" ht="14.4" customHeight="1" x14ac:dyDescent="0.35">
      <c r="B17" s="34"/>
      <c r="C17" s="35"/>
      <c r="D17" s="30" t="s">
        <v>33</v>
      </c>
      <c r="E17" s="35"/>
      <c r="F17" s="35"/>
      <c r="G17" s="35"/>
      <c r="H17" s="35"/>
      <c r="I17" s="96" t="s">
        <v>30</v>
      </c>
      <c r="J17" s="28" t="str">
        <f>IF('Rekapitulace stavby'!AN13="Vyplň údaj","",IF('Rekapitulace stavby'!AN13="","",'Rekapitulace stavby'!AN13))</f>
        <v/>
      </c>
      <c r="K17" s="38"/>
    </row>
    <row r="18" spans="2:11" s="1" customFormat="1" ht="18" customHeight="1" x14ac:dyDescent="0.35">
      <c r="B18" s="34"/>
      <c r="C18" s="35"/>
      <c r="D18" s="35"/>
      <c r="E18" s="28" t="str">
        <f>IF('Rekapitulace stavby'!E14="Vyplň údaj","",IF('Rekapitulace stavby'!E14="","",'Rekapitulace stavby'!E14))</f>
        <v/>
      </c>
      <c r="F18" s="35"/>
      <c r="G18" s="35"/>
      <c r="H18" s="35"/>
      <c r="I18" s="96" t="s">
        <v>32</v>
      </c>
      <c r="J18" s="28" t="str">
        <f>IF('Rekapitulace stavby'!AN14="Vyplň údaj","",IF('Rekapitulace stavby'!AN14="","",'Rekapitulace stavby'!AN14))</f>
        <v/>
      </c>
      <c r="K18" s="38"/>
    </row>
    <row r="19" spans="2:11" s="1" customFormat="1" ht="7" customHeight="1" x14ac:dyDescent="0.35">
      <c r="B19" s="34"/>
      <c r="C19" s="35"/>
      <c r="D19" s="35"/>
      <c r="E19" s="35"/>
      <c r="F19" s="35"/>
      <c r="G19" s="35"/>
      <c r="H19" s="35"/>
      <c r="I19" s="95"/>
      <c r="J19" s="35"/>
      <c r="K19" s="38"/>
    </row>
    <row r="20" spans="2:11" s="1" customFormat="1" ht="14.4" customHeight="1" x14ac:dyDescent="0.35">
      <c r="B20" s="34"/>
      <c r="C20" s="35"/>
      <c r="D20" s="30" t="s">
        <v>35</v>
      </c>
      <c r="E20" s="35"/>
      <c r="F20" s="35"/>
      <c r="G20" s="35"/>
      <c r="H20" s="35"/>
      <c r="I20" s="96" t="s">
        <v>30</v>
      </c>
      <c r="J20" s="28" t="str">
        <f>IF('Rekapitulace stavby'!AN16="","",'Rekapitulace stavby'!AN16)</f>
        <v/>
      </c>
      <c r="K20" s="38"/>
    </row>
    <row r="21" spans="2:11" s="1" customFormat="1" ht="18" customHeight="1" x14ac:dyDescent="0.35">
      <c r="B21" s="34"/>
      <c r="C21" s="35"/>
      <c r="D21" s="35"/>
      <c r="E21" s="28" t="str">
        <f>IF('Rekapitulace stavby'!E17="","",'Rekapitulace stavby'!E17)</f>
        <v xml:space="preserve"> </v>
      </c>
      <c r="F21" s="35"/>
      <c r="G21" s="35"/>
      <c r="H21" s="35"/>
      <c r="I21" s="96" t="s">
        <v>32</v>
      </c>
      <c r="J21" s="28" t="str">
        <f>IF('Rekapitulace stavby'!AN17="","",'Rekapitulace stavby'!AN17)</f>
        <v/>
      </c>
      <c r="K21" s="38"/>
    </row>
    <row r="22" spans="2:11" s="1" customFormat="1" ht="7" customHeight="1" x14ac:dyDescent="0.35">
      <c r="B22" s="34"/>
      <c r="C22" s="35"/>
      <c r="D22" s="35"/>
      <c r="E22" s="35"/>
      <c r="F22" s="35"/>
      <c r="G22" s="35"/>
      <c r="H22" s="35"/>
      <c r="I22" s="95"/>
      <c r="J22" s="35"/>
      <c r="K22" s="38"/>
    </row>
    <row r="23" spans="2:11" s="1" customFormat="1" ht="14.4" customHeight="1" x14ac:dyDescent="0.35">
      <c r="B23" s="34"/>
      <c r="C23" s="35"/>
      <c r="D23" s="30" t="s">
        <v>38</v>
      </c>
      <c r="E23" s="35"/>
      <c r="F23" s="35"/>
      <c r="G23" s="35"/>
      <c r="H23" s="35"/>
      <c r="I23" s="95"/>
      <c r="J23" s="35"/>
      <c r="K23" s="38"/>
    </row>
    <row r="24" spans="2:11" s="6" customFormat="1" ht="63" customHeight="1" x14ac:dyDescent="0.35">
      <c r="B24" s="98"/>
      <c r="C24" s="99"/>
      <c r="D24" s="99"/>
      <c r="E24" s="241" t="s">
        <v>87</v>
      </c>
      <c r="F24" s="272"/>
      <c r="G24" s="272"/>
      <c r="H24" s="272"/>
      <c r="I24" s="100"/>
      <c r="J24" s="99"/>
      <c r="K24" s="101"/>
    </row>
    <row r="25" spans="2:11" s="1" customFormat="1" ht="7" customHeight="1" x14ac:dyDescent="0.35">
      <c r="B25" s="34"/>
      <c r="C25" s="35"/>
      <c r="D25" s="35"/>
      <c r="E25" s="35"/>
      <c r="F25" s="35"/>
      <c r="G25" s="35"/>
      <c r="H25" s="35"/>
      <c r="I25" s="95"/>
      <c r="J25" s="35"/>
      <c r="K25" s="38"/>
    </row>
    <row r="26" spans="2:11" s="1" customFormat="1" ht="7" customHeight="1" x14ac:dyDescent="0.35">
      <c r="B26" s="34"/>
      <c r="C26" s="35"/>
      <c r="D26" s="61"/>
      <c r="E26" s="61"/>
      <c r="F26" s="61"/>
      <c r="G26" s="61"/>
      <c r="H26" s="61"/>
      <c r="I26" s="102"/>
      <c r="J26" s="61"/>
      <c r="K26" s="103"/>
    </row>
    <row r="27" spans="2:11" s="1" customFormat="1" ht="25.4" customHeight="1" x14ac:dyDescent="0.35">
      <c r="B27" s="34"/>
      <c r="C27" s="35"/>
      <c r="D27" s="104" t="s">
        <v>39</v>
      </c>
      <c r="E27" s="35"/>
      <c r="F27" s="35"/>
      <c r="G27" s="35"/>
      <c r="H27" s="35"/>
      <c r="I27" s="95"/>
      <c r="J27" s="105">
        <f>ROUND(J103,2)</f>
        <v>0</v>
      </c>
      <c r="K27" s="38"/>
    </row>
    <row r="28" spans="2:11" s="1" customFormat="1" ht="7" customHeight="1" x14ac:dyDescent="0.35">
      <c r="B28" s="34"/>
      <c r="C28" s="35"/>
      <c r="D28" s="61"/>
      <c r="E28" s="61"/>
      <c r="F28" s="61"/>
      <c r="G28" s="61"/>
      <c r="H28" s="61"/>
      <c r="I28" s="102"/>
      <c r="J28" s="61"/>
      <c r="K28" s="103"/>
    </row>
    <row r="29" spans="2:11" s="1" customFormat="1" ht="14.4" customHeight="1" x14ac:dyDescent="0.35">
      <c r="B29" s="34"/>
      <c r="C29" s="35"/>
      <c r="D29" s="35"/>
      <c r="E29" s="35"/>
      <c r="F29" s="39" t="s">
        <v>41</v>
      </c>
      <c r="G29" s="35"/>
      <c r="H29" s="35"/>
      <c r="I29" s="106" t="s">
        <v>40</v>
      </c>
      <c r="J29" s="39" t="s">
        <v>42</v>
      </c>
      <c r="K29" s="38"/>
    </row>
    <row r="30" spans="2:11" s="1" customFormat="1" ht="14.4" customHeight="1" x14ac:dyDescent="0.35">
      <c r="B30" s="34"/>
      <c r="C30" s="35"/>
      <c r="D30" s="42" t="s">
        <v>43</v>
      </c>
      <c r="E30" s="42" t="s">
        <v>44</v>
      </c>
      <c r="F30" s="107">
        <f>ROUND(SUM(BE103:BE471), 2)</f>
        <v>0</v>
      </c>
      <c r="G30" s="35"/>
      <c r="H30" s="35"/>
      <c r="I30" s="108">
        <v>0.21</v>
      </c>
      <c r="J30" s="107">
        <f>ROUND(ROUND((SUM(BE103:BE471)), 2)*I30, 2)</f>
        <v>0</v>
      </c>
      <c r="K30" s="38"/>
    </row>
    <row r="31" spans="2:11" s="1" customFormat="1" ht="14.4" customHeight="1" x14ac:dyDescent="0.35">
      <c r="B31" s="34"/>
      <c r="C31" s="35"/>
      <c r="D31" s="35"/>
      <c r="E31" s="42" t="s">
        <v>45</v>
      </c>
      <c r="F31" s="107">
        <f>ROUND(SUM(BF103:BF471), 2)</f>
        <v>0</v>
      </c>
      <c r="G31" s="35"/>
      <c r="H31" s="35"/>
      <c r="I31" s="108">
        <v>0.15</v>
      </c>
      <c r="J31" s="107">
        <f>ROUND(ROUND((SUM(BF103:BF471)), 2)*I31, 2)</f>
        <v>0</v>
      </c>
      <c r="K31" s="38"/>
    </row>
    <row r="32" spans="2:11" s="1" customFormat="1" ht="14.4" hidden="1" customHeight="1" x14ac:dyDescent="0.35">
      <c r="B32" s="34"/>
      <c r="C32" s="35"/>
      <c r="D32" s="35"/>
      <c r="E32" s="42" t="s">
        <v>46</v>
      </c>
      <c r="F32" s="107">
        <f>ROUND(SUM(BG103:BG471), 2)</f>
        <v>0</v>
      </c>
      <c r="G32" s="35"/>
      <c r="H32" s="35"/>
      <c r="I32" s="108">
        <v>0.21</v>
      </c>
      <c r="J32" s="107">
        <v>0</v>
      </c>
      <c r="K32" s="38"/>
    </row>
    <row r="33" spans="2:11" s="1" customFormat="1" ht="14.4" hidden="1" customHeight="1" x14ac:dyDescent="0.35">
      <c r="B33" s="34"/>
      <c r="C33" s="35"/>
      <c r="D33" s="35"/>
      <c r="E33" s="42" t="s">
        <v>47</v>
      </c>
      <c r="F33" s="107">
        <f>ROUND(SUM(BH103:BH471), 2)</f>
        <v>0</v>
      </c>
      <c r="G33" s="35"/>
      <c r="H33" s="35"/>
      <c r="I33" s="108">
        <v>0.15</v>
      </c>
      <c r="J33" s="107">
        <v>0</v>
      </c>
      <c r="K33" s="38"/>
    </row>
    <row r="34" spans="2:11" s="1" customFormat="1" ht="14.4" hidden="1" customHeight="1" x14ac:dyDescent="0.35">
      <c r="B34" s="34"/>
      <c r="C34" s="35"/>
      <c r="D34" s="35"/>
      <c r="E34" s="42" t="s">
        <v>48</v>
      </c>
      <c r="F34" s="107">
        <f>ROUND(SUM(BI103:BI471), 2)</f>
        <v>0</v>
      </c>
      <c r="G34" s="35"/>
      <c r="H34" s="35"/>
      <c r="I34" s="108">
        <v>0</v>
      </c>
      <c r="J34" s="107">
        <v>0</v>
      </c>
      <c r="K34" s="38"/>
    </row>
    <row r="35" spans="2:11" s="1" customFormat="1" ht="7" customHeight="1" x14ac:dyDescent="0.35">
      <c r="B35" s="34"/>
      <c r="C35" s="35"/>
      <c r="D35" s="35"/>
      <c r="E35" s="35"/>
      <c r="F35" s="35"/>
      <c r="G35" s="35"/>
      <c r="H35" s="35"/>
      <c r="I35" s="95"/>
      <c r="J35" s="35"/>
      <c r="K35" s="38"/>
    </row>
    <row r="36" spans="2:11" s="1" customFormat="1" ht="25.4" customHeight="1" x14ac:dyDescent="0.35">
      <c r="B36" s="34"/>
      <c r="C36" s="109"/>
      <c r="D36" s="110" t="s">
        <v>49</v>
      </c>
      <c r="E36" s="65"/>
      <c r="F36" s="65"/>
      <c r="G36" s="111" t="s">
        <v>50</v>
      </c>
      <c r="H36" s="112" t="s">
        <v>51</v>
      </c>
      <c r="I36" s="113"/>
      <c r="J36" s="114">
        <f>SUM(J27:J34)</f>
        <v>0</v>
      </c>
      <c r="K36" s="115"/>
    </row>
    <row r="37" spans="2:11" s="1" customFormat="1" ht="14.4" customHeight="1" x14ac:dyDescent="0.35">
      <c r="B37" s="49"/>
      <c r="C37" s="50"/>
      <c r="D37" s="50"/>
      <c r="E37" s="50"/>
      <c r="F37" s="50"/>
      <c r="G37" s="50"/>
      <c r="H37" s="50"/>
      <c r="I37" s="116"/>
      <c r="J37" s="50"/>
      <c r="K37" s="51"/>
    </row>
    <row r="41" spans="2:11" s="1" customFormat="1" ht="7" customHeight="1" x14ac:dyDescent="0.35">
      <c r="B41" s="52"/>
      <c r="C41" s="53"/>
      <c r="D41" s="53"/>
      <c r="E41" s="53"/>
      <c r="F41" s="53"/>
      <c r="G41" s="53"/>
      <c r="H41" s="53"/>
      <c r="I41" s="117"/>
      <c r="J41" s="53"/>
      <c r="K41" s="118"/>
    </row>
    <row r="42" spans="2:11" s="1" customFormat="1" ht="37" customHeight="1" x14ac:dyDescent="0.35">
      <c r="B42" s="34"/>
      <c r="C42" s="23" t="s">
        <v>88</v>
      </c>
      <c r="D42" s="35"/>
      <c r="E42" s="35"/>
      <c r="F42" s="35"/>
      <c r="G42" s="35"/>
      <c r="H42" s="35"/>
      <c r="I42" s="95"/>
      <c r="J42" s="35"/>
      <c r="K42" s="38"/>
    </row>
    <row r="43" spans="2:11" s="1" customFormat="1" ht="7" customHeight="1" x14ac:dyDescent="0.35">
      <c r="B43" s="34"/>
      <c r="C43" s="35"/>
      <c r="D43" s="35"/>
      <c r="E43" s="35"/>
      <c r="F43" s="35"/>
      <c r="G43" s="35"/>
      <c r="H43" s="35"/>
      <c r="I43" s="95"/>
      <c r="J43" s="35"/>
      <c r="K43" s="38"/>
    </row>
    <row r="44" spans="2:11" s="1" customFormat="1" ht="14.4" customHeight="1" x14ac:dyDescent="0.35">
      <c r="B44" s="34"/>
      <c r="C44" s="30" t="s">
        <v>17</v>
      </c>
      <c r="D44" s="35"/>
      <c r="E44" s="35"/>
      <c r="F44" s="35"/>
      <c r="G44" s="35"/>
      <c r="H44" s="35"/>
      <c r="I44" s="95"/>
      <c r="J44" s="35"/>
      <c r="K44" s="38"/>
    </row>
    <row r="45" spans="2:11" s="1" customFormat="1" ht="22.5" customHeight="1" x14ac:dyDescent="0.35">
      <c r="B45" s="34"/>
      <c r="C45" s="35"/>
      <c r="D45" s="35"/>
      <c r="E45" s="270" t="str">
        <f>E7</f>
        <v>Realizace stavby bytových jednotek v obci Hněvotín</v>
      </c>
      <c r="F45" s="245"/>
      <c r="G45" s="245"/>
      <c r="H45" s="245"/>
      <c r="I45" s="95"/>
      <c r="J45" s="35"/>
      <c r="K45" s="38"/>
    </row>
    <row r="46" spans="2:11" s="1" customFormat="1" ht="14.4" customHeight="1" x14ac:dyDescent="0.35">
      <c r="B46" s="34"/>
      <c r="C46" s="30" t="s">
        <v>84</v>
      </c>
      <c r="D46" s="35"/>
      <c r="E46" s="35"/>
      <c r="F46" s="35"/>
      <c r="G46" s="35"/>
      <c r="H46" s="35"/>
      <c r="I46" s="95"/>
      <c r="J46" s="35"/>
      <c r="K46" s="38"/>
    </row>
    <row r="47" spans="2:11" s="1" customFormat="1" ht="23.25" customHeight="1" x14ac:dyDescent="0.35">
      <c r="B47" s="34"/>
      <c r="C47" s="35"/>
      <c r="D47" s="35"/>
      <c r="E47" s="271" t="str">
        <f>E9</f>
        <v>05_2019_neuznatelne - Realizace stavby bytových jednotek v obci Hněvotín</v>
      </c>
      <c r="F47" s="245"/>
      <c r="G47" s="245"/>
      <c r="H47" s="245"/>
      <c r="I47" s="95"/>
      <c r="J47" s="35"/>
      <c r="K47" s="38"/>
    </row>
    <row r="48" spans="2:11" s="1" customFormat="1" ht="7" customHeight="1" x14ac:dyDescent="0.35">
      <c r="B48" s="34"/>
      <c r="C48" s="35"/>
      <c r="D48" s="35"/>
      <c r="E48" s="35"/>
      <c r="F48" s="35"/>
      <c r="G48" s="35"/>
      <c r="H48" s="35"/>
      <c r="I48" s="95"/>
      <c r="J48" s="35"/>
      <c r="K48" s="38"/>
    </row>
    <row r="49" spans="2:47" s="1" customFormat="1" ht="18" customHeight="1" x14ac:dyDescent="0.35">
      <c r="B49" s="34"/>
      <c r="C49" s="30" t="s">
        <v>23</v>
      </c>
      <c r="D49" s="35"/>
      <c r="E49" s="35"/>
      <c r="F49" s="28" t="str">
        <f>F12</f>
        <v>Hněvotín</v>
      </c>
      <c r="G49" s="35"/>
      <c r="H49" s="35"/>
      <c r="I49" s="96" t="s">
        <v>25</v>
      </c>
      <c r="J49" s="97" t="str">
        <f>IF(J12="","",J12)</f>
        <v>29. 4. 2021</v>
      </c>
      <c r="K49" s="38"/>
    </row>
    <row r="50" spans="2:47" s="1" customFormat="1" ht="7" customHeight="1" x14ac:dyDescent="0.35">
      <c r="B50" s="34"/>
      <c r="C50" s="35"/>
      <c r="D50" s="35"/>
      <c r="E50" s="35"/>
      <c r="F50" s="35"/>
      <c r="G50" s="35"/>
      <c r="H50" s="35"/>
      <c r="I50" s="95"/>
      <c r="J50" s="35"/>
      <c r="K50" s="38"/>
    </row>
    <row r="51" spans="2:47" s="1" customFormat="1" ht="12" x14ac:dyDescent="0.35">
      <c r="B51" s="34"/>
      <c r="C51" s="30" t="s">
        <v>29</v>
      </c>
      <c r="D51" s="35"/>
      <c r="E51" s="35"/>
      <c r="F51" s="28" t="str">
        <f>E15</f>
        <v>Obec Hněvotín, č.p. 47,  783 47 Hněvotín</v>
      </c>
      <c r="G51" s="35"/>
      <c r="H51" s="35"/>
      <c r="I51" s="96" t="s">
        <v>35</v>
      </c>
      <c r="J51" s="28" t="str">
        <f>E21</f>
        <v xml:space="preserve"> </v>
      </c>
      <c r="K51" s="38"/>
    </row>
    <row r="52" spans="2:47" s="1" customFormat="1" ht="14.4" customHeight="1" x14ac:dyDescent="0.35">
      <c r="B52" s="34"/>
      <c r="C52" s="30" t="s">
        <v>33</v>
      </c>
      <c r="D52" s="35"/>
      <c r="E52" s="35"/>
      <c r="F52" s="28" t="str">
        <f>IF(E18="","",E18)</f>
        <v/>
      </c>
      <c r="G52" s="35"/>
      <c r="H52" s="35"/>
      <c r="I52" s="95"/>
      <c r="J52" s="35"/>
      <c r="K52" s="38"/>
    </row>
    <row r="53" spans="2:47" s="1" customFormat="1" ht="10.25" customHeight="1" x14ac:dyDescent="0.35">
      <c r="B53" s="34"/>
      <c r="C53" s="35"/>
      <c r="D53" s="35"/>
      <c r="E53" s="35"/>
      <c r="F53" s="35"/>
      <c r="G53" s="35"/>
      <c r="H53" s="35"/>
      <c r="I53" s="95"/>
      <c r="J53" s="35"/>
      <c r="K53" s="38"/>
    </row>
    <row r="54" spans="2:47" s="1" customFormat="1" ht="29.25" customHeight="1" x14ac:dyDescent="0.35">
      <c r="B54" s="34"/>
      <c r="C54" s="119" t="s">
        <v>89</v>
      </c>
      <c r="D54" s="109"/>
      <c r="E54" s="109"/>
      <c r="F54" s="109"/>
      <c r="G54" s="109"/>
      <c r="H54" s="109"/>
      <c r="I54" s="120"/>
      <c r="J54" s="121" t="s">
        <v>90</v>
      </c>
      <c r="K54" s="122"/>
    </row>
    <row r="55" spans="2:47" s="1" customFormat="1" ht="10.25" customHeight="1" x14ac:dyDescent="0.35">
      <c r="B55" s="34"/>
      <c r="C55" s="35"/>
      <c r="D55" s="35"/>
      <c r="E55" s="35"/>
      <c r="F55" s="35"/>
      <c r="G55" s="35"/>
      <c r="H55" s="35"/>
      <c r="I55" s="95"/>
      <c r="J55" s="35"/>
      <c r="K55" s="38"/>
    </row>
    <row r="56" spans="2:47" s="1" customFormat="1" ht="29.25" customHeight="1" x14ac:dyDescent="0.35">
      <c r="B56" s="34"/>
      <c r="C56" s="123" t="s">
        <v>91</v>
      </c>
      <c r="D56" s="35"/>
      <c r="E56" s="35"/>
      <c r="F56" s="35"/>
      <c r="G56" s="35"/>
      <c r="H56" s="35"/>
      <c r="I56" s="95"/>
      <c r="J56" s="105">
        <f>J103</f>
        <v>0</v>
      </c>
      <c r="K56" s="38"/>
      <c r="AU56" s="17" t="s">
        <v>92</v>
      </c>
    </row>
    <row r="57" spans="2:47" s="7" customFormat="1" ht="25" customHeight="1" x14ac:dyDescent="0.35">
      <c r="B57" s="124"/>
      <c r="C57" s="125"/>
      <c r="D57" s="126" t="s">
        <v>93</v>
      </c>
      <c r="E57" s="127"/>
      <c r="F57" s="127"/>
      <c r="G57" s="127"/>
      <c r="H57" s="127"/>
      <c r="I57" s="128"/>
      <c r="J57" s="129">
        <f>J104</f>
        <v>0</v>
      </c>
      <c r="K57" s="130"/>
    </row>
    <row r="58" spans="2:47" s="8" customFormat="1" ht="19.899999999999999" customHeight="1" x14ac:dyDescent="0.35">
      <c r="B58" s="131"/>
      <c r="C58" s="132"/>
      <c r="D58" s="133" t="s">
        <v>94</v>
      </c>
      <c r="E58" s="134"/>
      <c r="F58" s="134"/>
      <c r="G58" s="134"/>
      <c r="H58" s="134"/>
      <c r="I58" s="135"/>
      <c r="J58" s="136">
        <f>J105</f>
        <v>0</v>
      </c>
      <c r="K58" s="137"/>
    </row>
    <row r="59" spans="2:47" s="8" customFormat="1" ht="19.899999999999999" customHeight="1" x14ac:dyDescent="0.35">
      <c r="B59" s="131"/>
      <c r="C59" s="132"/>
      <c r="D59" s="133" t="s">
        <v>95</v>
      </c>
      <c r="E59" s="134"/>
      <c r="F59" s="134"/>
      <c r="G59" s="134"/>
      <c r="H59" s="134"/>
      <c r="I59" s="135"/>
      <c r="J59" s="136">
        <f>J120</f>
        <v>0</v>
      </c>
      <c r="K59" s="137"/>
    </row>
    <row r="60" spans="2:47" s="8" customFormat="1" ht="19.899999999999999" customHeight="1" x14ac:dyDescent="0.35">
      <c r="B60" s="131"/>
      <c r="C60" s="132"/>
      <c r="D60" s="133" t="s">
        <v>96</v>
      </c>
      <c r="E60" s="134"/>
      <c r="F60" s="134"/>
      <c r="G60" s="134"/>
      <c r="H60" s="134"/>
      <c r="I60" s="135"/>
      <c r="J60" s="136">
        <f>J133</f>
        <v>0</v>
      </c>
      <c r="K60" s="137"/>
    </row>
    <row r="61" spans="2:47" s="8" customFormat="1" ht="19.899999999999999" customHeight="1" x14ac:dyDescent="0.35">
      <c r="B61" s="131"/>
      <c r="C61" s="132"/>
      <c r="D61" s="133" t="s">
        <v>97</v>
      </c>
      <c r="E61" s="134"/>
      <c r="F61" s="134"/>
      <c r="G61" s="134"/>
      <c r="H61" s="134"/>
      <c r="I61" s="135"/>
      <c r="J61" s="136">
        <f>J139</f>
        <v>0</v>
      </c>
      <c r="K61" s="137"/>
    </row>
    <row r="62" spans="2:47" s="8" customFormat="1" ht="19.899999999999999" customHeight="1" x14ac:dyDescent="0.35">
      <c r="B62" s="131"/>
      <c r="C62" s="132"/>
      <c r="D62" s="133" t="s">
        <v>98</v>
      </c>
      <c r="E62" s="134"/>
      <c r="F62" s="134"/>
      <c r="G62" s="134"/>
      <c r="H62" s="134"/>
      <c r="I62" s="135"/>
      <c r="J62" s="136">
        <f>J162</f>
        <v>0</v>
      </c>
      <c r="K62" s="137"/>
    </row>
    <row r="63" spans="2:47" s="8" customFormat="1" ht="19.899999999999999" customHeight="1" x14ac:dyDescent="0.35">
      <c r="B63" s="131"/>
      <c r="C63" s="132"/>
      <c r="D63" s="133" t="s">
        <v>99</v>
      </c>
      <c r="E63" s="134"/>
      <c r="F63" s="134"/>
      <c r="G63" s="134"/>
      <c r="H63" s="134"/>
      <c r="I63" s="135"/>
      <c r="J63" s="136">
        <f>J218</f>
        <v>0</v>
      </c>
      <c r="K63" s="137"/>
    </row>
    <row r="64" spans="2:47" s="8" customFormat="1" ht="19.899999999999999" customHeight="1" x14ac:dyDescent="0.35">
      <c r="B64" s="131"/>
      <c r="C64" s="132"/>
      <c r="D64" s="133" t="s">
        <v>100</v>
      </c>
      <c r="E64" s="134"/>
      <c r="F64" s="134"/>
      <c r="G64" s="134"/>
      <c r="H64" s="134"/>
      <c r="I64" s="135"/>
      <c r="J64" s="136">
        <f>J220</f>
        <v>0</v>
      </c>
      <c r="K64" s="137"/>
    </row>
    <row r="65" spans="2:11" s="8" customFormat="1" ht="19.899999999999999" customHeight="1" x14ac:dyDescent="0.35">
      <c r="B65" s="131"/>
      <c r="C65" s="132"/>
      <c r="D65" s="133" t="s">
        <v>101</v>
      </c>
      <c r="E65" s="134"/>
      <c r="F65" s="134"/>
      <c r="G65" s="134"/>
      <c r="H65" s="134"/>
      <c r="I65" s="135"/>
      <c r="J65" s="136">
        <f>J222</f>
        <v>0</v>
      </c>
      <c r="K65" s="137"/>
    </row>
    <row r="66" spans="2:11" s="8" customFormat="1" ht="19.899999999999999" customHeight="1" x14ac:dyDescent="0.35">
      <c r="B66" s="131"/>
      <c r="C66" s="132"/>
      <c r="D66" s="133" t="s">
        <v>102</v>
      </c>
      <c r="E66" s="134"/>
      <c r="F66" s="134"/>
      <c r="G66" s="134"/>
      <c r="H66" s="134"/>
      <c r="I66" s="135"/>
      <c r="J66" s="136">
        <f>J224</f>
        <v>0</v>
      </c>
      <c r="K66" s="137"/>
    </row>
    <row r="67" spans="2:11" s="8" customFormat="1" ht="19.899999999999999" customHeight="1" x14ac:dyDescent="0.35">
      <c r="B67" s="131"/>
      <c r="C67" s="132"/>
      <c r="D67" s="133" t="s">
        <v>103</v>
      </c>
      <c r="E67" s="134"/>
      <c r="F67" s="134"/>
      <c r="G67" s="134"/>
      <c r="H67" s="134"/>
      <c r="I67" s="135"/>
      <c r="J67" s="136">
        <f>J226</f>
        <v>0</v>
      </c>
      <c r="K67" s="137"/>
    </row>
    <row r="68" spans="2:11" s="8" customFormat="1" ht="19.899999999999999" customHeight="1" x14ac:dyDescent="0.35">
      <c r="B68" s="131"/>
      <c r="C68" s="132"/>
      <c r="D68" s="133" t="s">
        <v>104</v>
      </c>
      <c r="E68" s="134"/>
      <c r="F68" s="134"/>
      <c r="G68" s="134"/>
      <c r="H68" s="134"/>
      <c r="I68" s="135"/>
      <c r="J68" s="136">
        <f>J279</f>
        <v>0</v>
      </c>
      <c r="K68" s="137"/>
    </row>
    <row r="69" spans="2:11" s="8" customFormat="1" ht="19.899999999999999" customHeight="1" x14ac:dyDescent="0.35">
      <c r="B69" s="131"/>
      <c r="C69" s="132"/>
      <c r="D69" s="133" t="s">
        <v>105</v>
      </c>
      <c r="E69" s="134"/>
      <c r="F69" s="134"/>
      <c r="G69" s="134"/>
      <c r="H69" s="134"/>
      <c r="I69" s="135"/>
      <c r="J69" s="136">
        <f>J285</f>
        <v>0</v>
      </c>
      <c r="K69" s="137"/>
    </row>
    <row r="70" spans="2:11" s="7" customFormat="1" ht="25" customHeight="1" x14ac:dyDescent="0.35">
      <c r="B70" s="124"/>
      <c r="C70" s="125"/>
      <c r="D70" s="126" t="s">
        <v>106</v>
      </c>
      <c r="E70" s="127"/>
      <c r="F70" s="127"/>
      <c r="G70" s="127"/>
      <c r="H70" s="127"/>
      <c r="I70" s="128"/>
      <c r="J70" s="129">
        <f>J287</f>
        <v>0</v>
      </c>
      <c r="K70" s="130"/>
    </row>
    <row r="71" spans="2:11" s="8" customFormat="1" ht="19.899999999999999" customHeight="1" x14ac:dyDescent="0.35">
      <c r="B71" s="131"/>
      <c r="C71" s="132"/>
      <c r="D71" s="133" t="s">
        <v>107</v>
      </c>
      <c r="E71" s="134"/>
      <c r="F71" s="134"/>
      <c r="G71" s="134"/>
      <c r="H71" s="134"/>
      <c r="I71" s="135"/>
      <c r="J71" s="136">
        <f>J288</f>
        <v>0</v>
      </c>
      <c r="K71" s="137"/>
    </row>
    <row r="72" spans="2:11" s="8" customFormat="1" ht="19.899999999999999" customHeight="1" x14ac:dyDescent="0.35">
      <c r="B72" s="131"/>
      <c r="C72" s="132"/>
      <c r="D72" s="133" t="s">
        <v>108</v>
      </c>
      <c r="E72" s="134"/>
      <c r="F72" s="134"/>
      <c r="G72" s="134"/>
      <c r="H72" s="134"/>
      <c r="I72" s="135"/>
      <c r="J72" s="136">
        <f>J297</f>
        <v>0</v>
      </c>
      <c r="K72" s="137"/>
    </row>
    <row r="73" spans="2:11" s="8" customFormat="1" ht="19.899999999999999" customHeight="1" x14ac:dyDescent="0.35">
      <c r="B73" s="131"/>
      <c r="C73" s="132"/>
      <c r="D73" s="133" t="s">
        <v>109</v>
      </c>
      <c r="E73" s="134"/>
      <c r="F73" s="134"/>
      <c r="G73" s="134"/>
      <c r="H73" s="134"/>
      <c r="I73" s="135"/>
      <c r="J73" s="136">
        <f>J326</f>
        <v>0</v>
      </c>
      <c r="K73" s="137"/>
    </row>
    <row r="74" spans="2:11" s="8" customFormat="1" ht="19.899999999999999" customHeight="1" x14ac:dyDescent="0.35">
      <c r="B74" s="131"/>
      <c r="C74" s="132"/>
      <c r="D74" s="133" t="s">
        <v>110</v>
      </c>
      <c r="E74" s="134"/>
      <c r="F74" s="134"/>
      <c r="G74" s="134"/>
      <c r="H74" s="134"/>
      <c r="I74" s="135"/>
      <c r="J74" s="136">
        <f>J332</f>
        <v>0</v>
      </c>
      <c r="K74" s="137"/>
    </row>
    <row r="75" spans="2:11" s="8" customFormat="1" ht="19.899999999999999" customHeight="1" x14ac:dyDescent="0.35">
      <c r="B75" s="131"/>
      <c r="C75" s="132"/>
      <c r="D75" s="133" t="s">
        <v>111</v>
      </c>
      <c r="E75" s="134"/>
      <c r="F75" s="134"/>
      <c r="G75" s="134"/>
      <c r="H75" s="134"/>
      <c r="I75" s="135"/>
      <c r="J75" s="136">
        <f>J338</f>
        <v>0</v>
      </c>
      <c r="K75" s="137"/>
    </row>
    <row r="76" spans="2:11" s="8" customFormat="1" ht="19.899999999999999" customHeight="1" x14ac:dyDescent="0.35">
      <c r="B76" s="131"/>
      <c r="C76" s="132"/>
      <c r="D76" s="133" t="s">
        <v>112</v>
      </c>
      <c r="E76" s="134"/>
      <c r="F76" s="134"/>
      <c r="G76" s="134"/>
      <c r="H76" s="134"/>
      <c r="I76" s="135"/>
      <c r="J76" s="136">
        <f>J355</f>
        <v>0</v>
      </c>
      <c r="K76" s="137"/>
    </row>
    <row r="77" spans="2:11" s="8" customFormat="1" ht="19.899999999999999" customHeight="1" x14ac:dyDescent="0.35">
      <c r="B77" s="131"/>
      <c r="C77" s="132"/>
      <c r="D77" s="133" t="s">
        <v>113</v>
      </c>
      <c r="E77" s="134"/>
      <c r="F77" s="134"/>
      <c r="G77" s="134"/>
      <c r="H77" s="134"/>
      <c r="I77" s="135"/>
      <c r="J77" s="136">
        <f>J381</f>
        <v>0</v>
      </c>
      <c r="K77" s="137"/>
    </row>
    <row r="78" spans="2:11" s="8" customFormat="1" ht="19.899999999999999" customHeight="1" x14ac:dyDescent="0.35">
      <c r="B78" s="131"/>
      <c r="C78" s="132"/>
      <c r="D78" s="133" t="s">
        <v>114</v>
      </c>
      <c r="E78" s="134"/>
      <c r="F78" s="134"/>
      <c r="G78" s="134"/>
      <c r="H78" s="134"/>
      <c r="I78" s="135"/>
      <c r="J78" s="136">
        <f>J402</f>
        <v>0</v>
      </c>
      <c r="K78" s="137"/>
    </row>
    <row r="79" spans="2:11" s="8" customFormat="1" ht="19.899999999999999" customHeight="1" x14ac:dyDescent="0.35">
      <c r="B79" s="131"/>
      <c r="C79" s="132"/>
      <c r="D79" s="133" t="s">
        <v>115</v>
      </c>
      <c r="E79" s="134"/>
      <c r="F79" s="134"/>
      <c r="G79" s="134"/>
      <c r="H79" s="134"/>
      <c r="I79" s="135"/>
      <c r="J79" s="136">
        <f>J449</f>
        <v>0</v>
      </c>
      <c r="K79" s="137"/>
    </row>
    <row r="80" spans="2:11" s="7" customFormat="1" ht="25" customHeight="1" x14ac:dyDescent="0.35">
      <c r="B80" s="124"/>
      <c r="C80" s="125"/>
      <c r="D80" s="126" t="s">
        <v>116</v>
      </c>
      <c r="E80" s="127"/>
      <c r="F80" s="127"/>
      <c r="G80" s="127"/>
      <c r="H80" s="127"/>
      <c r="I80" s="128"/>
      <c r="J80" s="129">
        <f>J461</f>
        <v>0</v>
      </c>
      <c r="K80" s="130"/>
    </row>
    <row r="81" spans="2:12" s="8" customFormat="1" ht="19.899999999999999" customHeight="1" x14ac:dyDescent="0.35">
      <c r="B81" s="131"/>
      <c r="C81" s="132"/>
      <c r="D81" s="133" t="s">
        <v>117</v>
      </c>
      <c r="E81" s="134"/>
      <c r="F81" s="134"/>
      <c r="G81" s="134"/>
      <c r="H81" s="134"/>
      <c r="I81" s="135"/>
      <c r="J81" s="136">
        <f>J462</f>
        <v>0</v>
      </c>
      <c r="K81" s="137"/>
    </row>
    <row r="82" spans="2:12" s="8" customFormat="1" ht="19.899999999999999" customHeight="1" x14ac:dyDescent="0.35">
      <c r="B82" s="131"/>
      <c r="C82" s="132"/>
      <c r="D82" s="133" t="s">
        <v>118</v>
      </c>
      <c r="E82" s="134"/>
      <c r="F82" s="134"/>
      <c r="G82" s="134"/>
      <c r="H82" s="134"/>
      <c r="I82" s="135"/>
      <c r="J82" s="136">
        <f>J464</f>
        <v>0</v>
      </c>
      <c r="K82" s="137"/>
    </row>
    <row r="83" spans="2:12" s="8" customFormat="1" ht="19.899999999999999" customHeight="1" x14ac:dyDescent="0.35">
      <c r="B83" s="131"/>
      <c r="C83" s="132"/>
      <c r="D83" s="133" t="s">
        <v>119</v>
      </c>
      <c r="E83" s="134"/>
      <c r="F83" s="134"/>
      <c r="G83" s="134"/>
      <c r="H83" s="134"/>
      <c r="I83" s="135"/>
      <c r="J83" s="136">
        <f>J469</f>
        <v>0</v>
      </c>
      <c r="K83" s="137"/>
    </row>
    <row r="84" spans="2:12" s="1" customFormat="1" ht="21.75" customHeight="1" x14ac:dyDescent="0.35">
      <c r="B84" s="34"/>
      <c r="C84" s="35"/>
      <c r="D84" s="35"/>
      <c r="E84" s="35"/>
      <c r="F84" s="35"/>
      <c r="G84" s="35"/>
      <c r="H84" s="35"/>
      <c r="I84" s="95"/>
      <c r="J84" s="35"/>
      <c r="K84" s="38"/>
    </row>
    <row r="85" spans="2:12" s="1" customFormat="1" ht="7" customHeight="1" x14ac:dyDescent="0.35">
      <c r="B85" s="49"/>
      <c r="C85" s="50"/>
      <c r="D85" s="50"/>
      <c r="E85" s="50"/>
      <c r="F85" s="50"/>
      <c r="G85" s="50"/>
      <c r="H85" s="50"/>
      <c r="I85" s="116"/>
      <c r="J85" s="50"/>
      <c r="K85" s="51"/>
    </row>
    <row r="89" spans="2:12" s="1" customFormat="1" ht="7" customHeight="1" x14ac:dyDescent="0.35">
      <c r="B89" s="52"/>
      <c r="C89" s="53"/>
      <c r="D89" s="53"/>
      <c r="E89" s="53"/>
      <c r="F89" s="53"/>
      <c r="G89" s="53"/>
      <c r="H89" s="53"/>
      <c r="I89" s="117"/>
      <c r="J89" s="53"/>
      <c r="K89" s="53"/>
      <c r="L89" s="34"/>
    </row>
    <row r="90" spans="2:12" s="1" customFormat="1" ht="37" customHeight="1" x14ac:dyDescent="0.35">
      <c r="B90" s="34"/>
      <c r="C90" s="54" t="s">
        <v>120</v>
      </c>
      <c r="L90" s="34"/>
    </row>
    <row r="91" spans="2:12" s="1" customFormat="1" ht="7" customHeight="1" x14ac:dyDescent="0.35">
      <c r="B91" s="34"/>
      <c r="L91" s="34"/>
    </row>
    <row r="92" spans="2:12" s="1" customFormat="1" ht="14.4" customHeight="1" x14ac:dyDescent="0.35">
      <c r="B92" s="34"/>
      <c r="C92" s="56" t="s">
        <v>17</v>
      </c>
      <c r="L92" s="34"/>
    </row>
    <row r="93" spans="2:12" s="1" customFormat="1" ht="22.5" customHeight="1" x14ac:dyDescent="0.35">
      <c r="B93" s="34"/>
      <c r="E93" s="273" t="str">
        <f>E7</f>
        <v>Realizace stavby bytových jednotek v obci Hněvotín</v>
      </c>
      <c r="F93" s="235"/>
      <c r="G93" s="235"/>
      <c r="H93" s="235"/>
      <c r="L93" s="34"/>
    </row>
    <row r="94" spans="2:12" s="1" customFormat="1" ht="14.4" customHeight="1" x14ac:dyDescent="0.35">
      <c r="B94" s="34"/>
      <c r="C94" s="56" t="s">
        <v>84</v>
      </c>
      <c r="L94" s="34"/>
    </row>
    <row r="95" spans="2:12" s="1" customFormat="1" ht="23.25" customHeight="1" x14ac:dyDescent="0.35">
      <c r="B95" s="34"/>
      <c r="E95" s="253" t="str">
        <f>E9</f>
        <v>05_2019_neuznatelne - Realizace stavby bytových jednotek v obci Hněvotín</v>
      </c>
      <c r="F95" s="235"/>
      <c r="G95" s="235"/>
      <c r="H95" s="235"/>
      <c r="L95" s="34"/>
    </row>
    <row r="96" spans="2:12" s="1" customFormat="1" ht="7" customHeight="1" x14ac:dyDescent="0.35">
      <c r="B96" s="34"/>
      <c r="L96" s="34"/>
    </row>
    <row r="97" spans="2:65" s="1" customFormat="1" ht="18" customHeight="1" x14ac:dyDescent="0.35">
      <c r="B97" s="34"/>
      <c r="C97" s="56" t="s">
        <v>23</v>
      </c>
      <c r="F97" s="138" t="str">
        <f>F12</f>
        <v>Hněvotín</v>
      </c>
      <c r="I97" s="139" t="s">
        <v>25</v>
      </c>
      <c r="J97" s="60" t="str">
        <f>IF(J12="","",J12)</f>
        <v>29. 4. 2021</v>
      </c>
      <c r="L97" s="34"/>
    </row>
    <row r="98" spans="2:65" s="1" customFormat="1" ht="7" customHeight="1" x14ac:dyDescent="0.35">
      <c r="B98" s="34"/>
      <c r="L98" s="34"/>
    </row>
    <row r="99" spans="2:65" s="1" customFormat="1" ht="12" x14ac:dyDescent="0.35">
      <c r="B99" s="34"/>
      <c r="C99" s="56" t="s">
        <v>29</v>
      </c>
      <c r="F99" s="138" t="str">
        <f>E15</f>
        <v>Obec Hněvotín, č.p. 47,  783 47 Hněvotín</v>
      </c>
      <c r="I99" s="139" t="s">
        <v>35</v>
      </c>
      <c r="J99" s="138" t="str">
        <f>E21</f>
        <v xml:space="preserve"> </v>
      </c>
      <c r="L99" s="34"/>
    </row>
    <row r="100" spans="2:65" s="1" customFormat="1" ht="14.4" customHeight="1" x14ac:dyDescent="0.35">
      <c r="B100" s="34"/>
      <c r="C100" s="56" t="s">
        <v>33</v>
      </c>
      <c r="F100" s="138" t="str">
        <f>IF(E18="","",E18)</f>
        <v/>
      </c>
      <c r="L100" s="34"/>
    </row>
    <row r="101" spans="2:65" s="1" customFormat="1" ht="10.25" customHeight="1" x14ac:dyDescent="0.35">
      <c r="B101" s="34"/>
      <c r="L101" s="34"/>
    </row>
    <row r="102" spans="2:65" s="9" customFormat="1" ht="29.25" customHeight="1" x14ac:dyDescent="0.35">
      <c r="B102" s="140"/>
      <c r="C102" s="141" t="s">
        <v>121</v>
      </c>
      <c r="D102" s="142" t="s">
        <v>58</v>
      </c>
      <c r="E102" s="142" t="s">
        <v>54</v>
      </c>
      <c r="F102" s="142" t="s">
        <v>122</v>
      </c>
      <c r="G102" s="142" t="s">
        <v>123</v>
      </c>
      <c r="H102" s="142" t="s">
        <v>124</v>
      </c>
      <c r="I102" s="143" t="s">
        <v>125</v>
      </c>
      <c r="J102" s="142" t="s">
        <v>90</v>
      </c>
      <c r="K102" s="144" t="s">
        <v>126</v>
      </c>
      <c r="L102" s="140"/>
      <c r="M102" s="67" t="s">
        <v>127</v>
      </c>
      <c r="N102" s="68" t="s">
        <v>43</v>
      </c>
      <c r="O102" s="68" t="s">
        <v>128</v>
      </c>
      <c r="P102" s="68" t="s">
        <v>129</v>
      </c>
      <c r="Q102" s="68" t="s">
        <v>130</v>
      </c>
      <c r="R102" s="68" t="s">
        <v>131</v>
      </c>
      <c r="S102" s="68" t="s">
        <v>132</v>
      </c>
      <c r="T102" s="69" t="s">
        <v>133</v>
      </c>
    </row>
    <row r="103" spans="2:65" s="1" customFormat="1" ht="29.25" customHeight="1" x14ac:dyDescent="0.35">
      <c r="B103" s="34"/>
      <c r="C103" s="71" t="s">
        <v>91</v>
      </c>
      <c r="J103" s="145">
        <f>BK103</f>
        <v>0</v>
      </c>
      <c r="L103" s="34"/>
      <c r="M103" s="70"/>
      <c r="N103" s="61"/>
      <c r="O103" s="61"/>
      <c r="P103" s="146">
        <f>P104+P287+P461</f>
        <v>0</v>
      </c>
      <c r="Q103" s="61"/>
      <c r="R103" s="146">
        <f>R104+R287+R461</f>
        <v>92.357000729999996</v>
      </c>
      <c r="S103" s="61"/>
      <c r="T103" s="147">
        <f>T104+T287+T461</f>
        <v>50.508877999999996</v>
      </c>
      <c r="AT103" s="17" t="s">
        <v>72</v>
      </c>
      <c r="AU103" s="17" t="s">
        <v>92</v>
      </c>
      <c r="BK103" s="148">
        <f>BK104+BK287+BK461</f>
        <v>0</v>
      </c>
    </row>
    <row r="104" spans="2:65" s="10" customFormat="1" ht="37.4" customHeight="1" x14ac:dyDescent="0.35">
      <c r="B104" s="149"/>
      <c r="D104" s="150" t="s">
        <v>72</v>
      </c>
      <c r="E104" s="151" t="s">
        <v>134</v>
      </c>
      <c r="F104" s="151" t="s">
        <v>135</v>
      </c>
      <c r="I104" s="152"/>
      <c r="J104" s="153">
        <f>BK104</f>
        <v>0</v>
      </c>
      <c r="L104" s="149"/>
      <c r="M104" s="154"/>
      <c r="N104" s="155"/>
      <c r="O104" s="155"/>
      <c r="P104" s="156">
        <f>P105+P120+P133+P139+P162+P218+P220+P222+P224+P226+P279+P285</f>
        <v>0</v>
      </c>
      <c r="Q104" s="155"/>
      <c r="R104" s="156">
        <f>R105+R120+R133+R139+R162+R218+R220+R222+R224+R226+R279+R285</f>
        <v>88.548901369999996</v>
      </c>
      <c r="S104" s="155"/>
      <c r="T104" s="157">
        <f>T105+T120+T133+T139+T162+T218+T220+T222+T224+T226+T279+T285</f>
        <v>49.745624999999997</v>
      </c>
      <c r="AR104" s="150" t="s">
        <v>22</v>
      </c>
      <c r="AT104" s="158" t="s">
        <v>72</v>
      </c>
      <c r="AU104" s="158" t="s">
        <v>73</v>
      </c>
      <c r="AY104" s="150" t="s">
        <v>136</v>
      </c>
      <c r="BK104" s="159">
        <f>BK105+BK120+BK133+BK139+BK162+BK218+BK220+BK222+BK224+BK226+BK279+BK285</f>
        <v>0</v>
      </c>
    </row>
    <row r="105" spans="2:65" s="10" customFormat="1" ht="19.899999999999999" customHeight="1" x14ac:dyDescent="0.35">
      <c r="B105" s="149"/>
      <c r="D105" s="160" t="s">
        <v>72</v>
      </c>
      <c r="E105" s="161" t="s">
        <v>22</v>
      </c>
      <c r="F105" s="161" t="s">
        <v>137</v>
      </c>
      <c r="I105" s="152"/>
      <c r="J105" s="162">
        <f>BK105</f>
        <v>0</v>
      </c>
      <c r="L105" s="149"/>
      <c r="M105" s="154"/>
      <c r="N105" s="155"/>
      <c r="O105" s="155"/>
      <c r="P105" s="156">
        <f>SUM(P106:P119)</f>
        <v>0</v>
      </c>
      <c r="Q105" s="155"/>
      <c r="R105" s="156">
        <f>SUM(R106:R119)</f>
        <v>0</v>
      </c>
      <c r="S105" s="155"/>
      <c r="T105" s="157">
        <f>SUM(T106:T119)</f>
        <v>0</v>
      </c>
      <c r="AR105" s="150" t="s">
        <v>22</v>
      </c>
      <c r="AT105" s="158" t="s">
        <v>72</v>
      </c>
      <c r="AU105" s="158" t="s">
        <v>22</v>
      </c>
      <c r="AY105" s="150" t="s">
        <v>136</v>
      </c>
      <c r="BK105" s="159">
        <f>SUM(BK106:BK119)</f>
        <v>0</v>
      </c>
    </row>
    <row r="106" spans="2:65" s="1" customFormat="1" ht="31.5" customHeight="1" x14ac:dyDescent="0.35">
      <c r="B106" s="163"/>
      <c r="C106" s="164" t="s">
        <v>22</v>
      </c>
      <c r="D106" s="164" t="s">
        <v>138</v>
      </c>
      <c r="E106" s="165" t="s">
        <v>139</v>
      </c>
      <c r="F106" s="166" t="s">
        <v>140</v>
      </c>
      <c r="G106" s="167" t="s">
        <v>141</v>
      </c>
      <c r="H106" s="168">
        <v>26.331</v>
      </c>
      <c r="I106" s="169"/>
      <c r="J106" s="170">
        <f>ROUND(I106*H106,2)</f>
        <v>0</v>
      </c>
      <c r="K106" s="166" t="s">
        <v>142</v>
      </c>
      <c r="L106" s="34"/>
      <c r="M106" s="171" t="s">
        <v>3</v>
      </c>
      <c r="N106" s="172" t="s">
        <v>45</v>
      </c>
      <c r="O106" s="35"/>
      <c r="P106" s="173">
        <f>O106*H106</f>
        <v>0</v>
      </c>
      <c r="Q106" s="173">
        <v>0</v>
      </c>
      <c r="R106" s="173">
        <f>Q106*H106</f>
        <v>0</v>
      </c>
      <c r="S106" s="173">
        <v>0</v>
      </c>
      <c r="T106" s="174">
        <f>S106*H106</f>
        <v>0</v>
      </c>
      <c r="AR106" s="17" t="s">
        <v>143</v>
      </c>
      <c r="AT106" s="17" t="s">
        <v>138</v>
      </c>
      <c r="AU106" s="17" t="s">
        <v>144</v>
      </c>
      <c r="AY106" s="17" t="s">
        <v>136</v>
      </c>
      <c r="BE106" s="175">
        <f>IF(N106="základní",J106,0)</f>
        <v>0</v>
      </c>
      <c r="BF106" s="175">
        <f>IF(N106="snížená",J106,0)</f>
        <v>0</v>
      </c>
      <c r="BG106" s="175">
        <f>IF(N106="zákl. přenesená",J106,0)</f>
        <v>0</v>
      </c>
      <c r="BH106" s="175">
        <f>IF(N106="sníž. přenesená",J106,0)</f>
        <v>0</v>
      </c>
      <c r="BI106" s="175">
        <f>IF(N106="nulová",J106,0)</f>
        <v>0</v>
      </c>
      <c r="BJ106" s="17" t="s">
        <v>144</v>
      </c>
      <c r="BK106" s="175">
        <f>ROUND(I106*H106,2)</f>
        <v>0</v>
      </c>
      <c r="BL106" s="17" t="s">
        <v>143</v>
      </c>
      <c r="BM106" s="17" t="s">
        <v>145</v>
      </c>
    </row>
    <row r="107" spans="2:65" s="11" customFormat="1" ht="12" x14ac:dyDescent="0.35">
      <c r="B107" s="176"/>
      <c r="D107" s="177" t="s">
        <v>146</v>
      </c>
      <c r="E107" s="178" t="s">
        <v>3</v>
      </c>
      <c r="F107" s="179" t="s">
        <v>147</v>
      </c>
      <c r="H107" s="180">
        <v>15.627000000000001</v>
      </c>
      <c r="I107" s="181"/>
      <c r="L107" s="176"/>
      <c r="M107" s="182"/>
      <c r="N107" s="183"/>
      <c r="O107" s="183"/>
      <c r="P107" s="183"/>
      <c r="Q107" s="183"/>
      <c r="R107" s="183"/>
      <c r="S107" s="183"/>
      <c r="T107" s="184"/>
      <c r="AT107" s="178" t="s">
        <v>146</v>
      </c>
      <c r="AU107" s="178" t="s">
        <v>144</v>
      </c>
      <c r="AV107" s="11" t="s">
        <v>144</v>
      </c>
      <c r="AW107" s="11" t="s">
        <v>37</v>
      </c>
      <c r="AX107" s="11" t="s">
        <v>73</v>
      </c>
      <c r="AY107" s="178" t="s">
        <v>136</v>
      </c>
    </row>
    <row r="108" spans="2:65" s="11" customFormat="1" ht="24" x14ac:dyDescent="0.35">
      <c r="B108" s="176"/>
      <c r="D108" s="177" t="s">
        <v>146</v>
      </c>
      <c r="E108" s="178" t="s">
        <v>3</v>
      </c>
      <c r="F108" s="179" t="s">
        <v>148</v>
      </c>
      <c r="H108" s="180">
        <v>10.704000000000001</v>
      </c>
      <c r="I108" s="181"/>
      <c r="L108" s="176"/>
      <c r="M108" s="182"/>
      <c r="N108" s="183"/>
      <c r="O108" s="183"/>
      <c r="P108" s="183"/>
      <c r="Q108" s="183"/>
      <c r="R108" s="183"/>
      <c r="S108" s="183"/>
      <c r="T108" s="184"/>
      <c r="AT108" s="178" t="s">
        <v>146</v>
      </c>
      <c r="AU108" s="178" t="s">
        <v>144</v>
      </c>
      <c r="AV108" s="11" t="s">
        <v>144</v>
      </c>
      <c r="AW108" s="11" t="s">
        <v>37</v>
      </c>
      <c r="AX108" s="11" t="s">
        <v>73</v>
      </c>
      <c r="AY108" s="178" t="s">
        <v>136</v>
      </c>
    </row>
    <row r="109" spans="2:65" s="12" customFormat="1" ht="12" x14ac:dyDescent="0.35">
      <c r="B109" s="185"/>
      <c r="D109" s="186" t="s">
        <v>146</v>
      </c>
      <c r="E109" s="187" t="s">
        <v>3</v>
      </c>
      <c r="F109" s="188" t="s">
        <v>149</v>
      </c>
      <c r="H109" s="189">
        <v>26.331</v>
      </c>
      <c r="I109" s="190"/>
      <c r="L109" s="185"/>
      <c r="M109" s="191"/>
      <c r="N109" s="192"/>
      <c r="O109" s="192"/>
      <c r="P109" s="192"/>
      <c r="Q109" s="192"/>
      <c r="R109" s="192"/>
      <c r="S109" s="192"/>
      <c r="T109" s="193"/>
      <c r="AT109" s="194" t="s">
        <v>146</v>
      </c>
      <c r="AU109" s="194" t="s">
        <v>144</v>
      </c>
      <c r="AV109" s="12" t="s">
        <v>143</v>
      </c>
      <c r="AW109" s="12" t="s">
        <v>37</v>
      </c>
      <c r="AX109" s="12" t="s">
        <v>22</v>
      </c>
      <c r="AY109" s="194" t="s">
        <v>136</v>
      </c>
    </row>
    <row r="110" spans="2:65" s="1" customFormat="1" ht="44.25" customHeight="1" x14ac:dyDescent="0.35">
      <c r="B110" s="163"/>
      <c r="C110" s="164" t="s">
        <v>144</v>
      </c>
      <c r="D110" s="164" t="s">
        <v>138</v>
      </c>
      <c r="E110" s="165" t="s">
        <v>150</v>
      </c>
      <c r="F110" s="166" t="s">
        <v>151</v>
      </c>
      <c r="G110" s="167" t="s">
        <v>141</v>
      </c>
      <c r="H110" s="168">
        <v>26.331</v>
      </c>
      <c r="I110" s="169"/>
      <c r="J110" s="170">
        <f>ROUND(I110*H110,2)</f>
        <v>0</v>
      </c>
      <c r="K110" s="166" t="s">
        <v>142</v>
      </c>
      <c r="L110" s="34"/>
      <c r="M110" s="171" t="s">
        <v>3</v>
      </c>
      <c r="N110" s="172" t="s">
        <v>45</v>
      </c>
      <c r="O110" s="35"/>
      <c r="P110" s="173">
        <f>O110*H110</f>
        <v>0</v>
      </c>
      <c r="Q110" s="173">
        <v>0</v>
      </c>
      <c r="R110" s="173">
        <f>Q110*H110</f>
        <v>0</v>
      </c>
      <c r="S110" s="173">
        <v>0</v>
      </c>
      <c r="T110" s="174">
        <f>S110*H110</f>
        <v>0</v>
      </c>
      <c r="AR110" s="17" t="s">
        <v>143</v>
      </c>
      <c r="AT110" s="17" t="s">
        <v>138</v>
      </c>
      <c r="AU110" s="17" t="s">
        <v>144</v>
      </c>
      <c r="AY110" s="17" t="s">
        <v>136</v>
      </c>
      <c r="BE110" s="175">
        <f>IF(N110="základní",J110,0)</f>
        <v>0</v>
      </c>
      <c r="BF110" s="175">
        <f>IF(N110="snížená",J110,0)</f>
        <v>0</v>
      </c>
      <c r="BG110" s="175">
        <f>IF(N110="zákl. přenesená",J110,0)</f>
        <v>0</v>
      </c>
      <c r="BH110" s="175">
        <f>IF(N110="sníž. přenesená",J110,0)</f>
        <v>0</v>
      </c>
      <c r="BI110" s="175">
        <f>IF(N110="nulová",J110,0)</f>
        <v>0</v>
      </c>
      <c r="BJ110" s="17" t="s">
        <v>144</v>
      </c>
      <c r="BK110" s="175">
        <f>ROUND(I110*H110,2)</f>
        <v>0</v>
      </c>
      <c r="BL110" s="17" t="s">
        <v>143</v>
      </c>
      <c r="BM110" s="17" t="s">
        <v>152</v>
      </c>
    </row>
    <row r="111" spans="2:65" s="1" customFormat="1" ht="31.5" customHeight="1" x14ac:dyDescent="0.35">
      <c r="B111" s="163"/>
      <c r="C111" s="164" t="s">
        <v>153</v>
      </c>
      <c r="D111" s="164" t="s">
        <v>138</v>
      </c>
      <c r="E111" s="165" t="s">
        <v>154</v>
      </c>
      <c r="F111" s="166" t="s">
        <v>155</v>
      </c>
      <c r="G111" s="167" t="s">
        <v>141</v>
      </c>
      <c r="H111" s="168">
        <v>26.331</v>
      </c>
      <c r="I111" s="169"/>
      <c r="J111" s="170">
        <f>ROUND(I111*H111,2)</f>
        <v>0</v>
      </c>
      <c r="K111" s="166" t="s">
        <v>142</v>
      </c>
      <c r="L111" s="34"/>
      <c r="M111" s="171" t="s">
        <v>3</v>
      </c>
      <c r="N111" s="172" t="s">
        <v>45</v>
      </c>
      <c r="O111" s="35"/>
      <c r="P111" s="173">
        <f>O111*H111</f>
        <v>0</v>
      </c>
      <c r="Q111" s="173">
        <v>0</v>
      </c>
      <c r="R111" s="173">
        <f>Q111*H111</f>
        <v>0</v>
      </c>
      <c r="S111" s="173">
        <v>0</v>
      </c>
      <c r="T111" s="174">
        <f>S111*H111</f>
        <v>0</v>
      </c>
      <c r="AR111" s="17" t="s">
        <v>143</v>
      </c>
      <c r="AT111" s="17" t="s">
        <v>138</v>
      </c>
      <c r="AU111" s="17" t="s">
        <v>144</v>
      </c>
      <c r="AY111" s="17" t="s">
        <v>136</v>
      </c>
      <c r="BE111" s="175">
        <f>IF(N111="základní",J111,0)</f>
        <v>0</v>
      </c>
      <c r="BF111" s="175">
        <f>IF(N111="snížená",J111,0)</f>
        <v>0</v>
      </c>
      <c r="BG111" s="175">
        <f>IF(N111="zákl. přenesená",J111,0)</f>
        <v>0</v>
      </c>
      <c r="BH111" s="175">
        <f>IF(N111="sníž. přenesená",J111,0)</f>
        <v>0</v>
      </c>
      <c r="BI111" s="175">
        <f>IF(N111="nulová",J111,0)</f>
        <v>0</v>
      </c>
      <c r="BJ111" s="17" t="s">
        <v>144</v>
      </c>
      <c r="BK111" s="175">
        <f>ROUND(I111*H111,2)</f>
        <v>0</v>
      </c>
      <c r="BL111" s="17" t="s">
        <v>143</v>
      </c>
      <c r="BM111" s="17" t="s">
        <v>156</v>
      </c>
    </row>
    <row r="112" spans="2:65" s="1" customFormat="1" ht="44.25" customHeight="1" x14ac:dyDescent="0.35">
      <c r="B112" s="163"/>
      <c r="C112" s="164" t="s">
        <v>143</v>
      </c>
      <c r="D112" s="164" t="s">
        <v>138</v>
      </c>
      <c r="E112" s="165" t="s">
        <v>157</v>
      </c>
      <c r="F112" s="166" t="s">
        <v>158</v>
      </c>
      <c r="G112" s="167" t="s">
        <v>141</v>
      </c>
      <c r="H112" s="168">
        <v>26.331</v>
      </c>
      <c r="I112" s="169"/>
      <c r="J112" s="170">
        <f>ROUND(I112*H112,2)</f>
        <v>0</v>
      </c>
      <c r="K112" s="166" t="s">
        <v>142</v>
      </c>
      <c r="L112" s="34"/>
      <c r="M112" s="171" t="s">
        <v>3</v>
      </c>
      <c r="N112" s="172" t="s">
        <v>45</v>
      </c>
      <c r="O112" s="35"/>
      <c r="P112" s="173">
        <f>O112*H112</f>
        <v>0</v>
      </c>
      <c r="Q112" s="173">
        <v>0</v>
      </c>
      <c r="R112" s="173">
        <f>Q112*H112</f>
        <v>0</v>
      </c>
      <c r="S112" s="173">
        <v>0</v>
      </c>
      <c r="T112" s="174">
        <f>S112*H112</f>
        <v>0</v>
      </c>
      <c r="AR112" s="17" t="s">
        <v>143</v>
      </c>
      <c r="AT112" s="17" t="s">
        <v>138</v>
      </c>
      <c r="AU112" s="17" t="s">
        <v>144</v>
      </c>
      <c r="AY112" s="17" t="s">
        <v>136</v>
      </c>
      <c r="BE112" s="175">
        <f>IF(N112="základní",J112,0)</f>
        <v>0</v>
      </c>
      <c r="BF112" s="175">
        <f>IF(N112="snížená",J112,0)</f>
        <v>0</v>
      </c>
      <c r="BG112" s="175">
        <f>IF(N112="zákl. přenesená",J112,0)</f>
        <v>0</v>
      </c>
      <c r="BH112" s="175">
        <f>IF(N112="sníž. přenesená",J112,0)</f>
        <v>0</v>
      </c>
      <c r="BI112" s="175">
        <f>IF(N112="nulová",J112,0)</f>
        <v>0</v>
      </c>
      <c r="BJ112" s="17" t="s">
        <v>144</v>
      </c>
      <c r="BK112" s="175">
        <f>ROUND(I112*H112,2)</f>
        <v>0</v>
      </c>
      <c r="BL112" s="17" t="s">
        <v>143</v>
      </c>
      <c r="BM112" s="17" t="s">
        <v>159</v>
      </c>
    </row>
    <row r="113" spans="2:65" s="1" customFormat="1" ht="44.25" customHeight="1" x14ac:dyDescent="0.35">
      <c r="B113" s="163"/>
      <c r="C113" s="164" t="s">
        <v>160</v>
      </c>
      <c r="D113" s="164" t="s">
        <v>138</v>
      </c>
      <c r="E113" s="165" t="s">
        <v>161</v>
      </c>
      <c r="F113" s="166" t="s">
        <v>162</v>
      </c>
      <c r="G113" s="167" t="s">
        <v>141</v>
      </c>
      <c r="H113" s="168">
        <v>26.331</v>
      </c>
      <c r="I113" s="169"/>
      <c r="J113" s="170">
        <f>ROUND(I113*H113,2)</f>
        <v>0</v>
      </c>
      <c r="K113" s="166" t="s">
        <v>142</v>
      </c>
      <c r="L113" s="34"/>
      <c r="M113" s="171" t="s">
        <v>3</v>
      </c>
      <c r="N113" s="172" t="s">
        <v>45</v>
      </c>
      <c r="O113" s="35"/>
      <c r="P113" s="173">
        <f>O113*H113</f>
        <v>0</v>
      </c>
      <c r="Q113" s="173">
        <v>0</v>
      </c>
      <c r="R113" s="173">
        <f>Q113*H113</f>
        <v>0</v>
      </c>
      <c r="S113" s="173">
        <v>0</v>
      </c>
      <c r="T113" s="174">
        <f>S113*H113</f>
        <v>0</v>
      </c>
      <c r="AR113" s="17" t="s">
        <v>143</v>
      </c>
      <c r="AT113" s="17" t="s">
        <v>138</v>
      </c>
      <c r="AU113" s="17" t="s">
        <v>144</v>
      </c>
      <c r="AY113" s="17" t="s">
        <v>136</v>
      </c>
      <c r="BE113" s="175">
        <f>IF(N113="základní",J113,0)</f>
        <v>0</v>
      </c>
      <c r="BF113" s="175">
        <f>IF(N113="snížená",J113,0)</f>
        <v>0</v>
      </c>
      <c r="BG113" s="175">
        <f>IF(N113="zákl. přenesená",J113,0)</f>
        <v>0</v>
      </c>
      <c r="BH113" s="175">
        <f>IF(N113="sníž. přenesená",J113,0)</f>
        <v>0</v>
      </c>
      <c r="BI113" s="175">
        <f>IF(N113="nulová",J113,0)</f>
        <v>0</v>
      </c>
      <c r="BJ113" s="17" t="s">
        <v>144</v>
      </c>
      <c r="BK113" s="175">
        <f>ROUND(I113*H113,2)</f>
        <v>0</v>
      </c>
      <c r="BL113" s="17" t="s">
        <v>143</v>
      </c>
      <c r="BM113" s="17" t="s">
        <v>163</v>
      </c>
    </row>
    <row r="114" spans="2:65" s="1" customFormat="1" ht="44.25" customHeight="1" x14ac:dyDescent="0.35">
      <c r="B114" s="163"/>
      <c r="C114" s="164" t="s">
        <v>164</v>
      </c>
      <c r="D114" s="164" t="s">
        <v>138</v>
      </c>
      <c r="E114" s="165" t="s">
        <v>165</v>
      </c>
      <c r="F114" s="166" t="s">
        <v>166</v>
      </c>
      <c r="G114" s="167" t="s">
        <v>141</v>
      </c>
      <c r="H114" s="168">
        <v>263.31</v>
      </c>
      <c r="I114" s="169"/>
      <c r="J114" s="170">
        <f>ROUND(I114*H114,2)</f>
        <v>0</v>
      </c>
      <c r="K114" s="166" t="s">
        <v>142</v>
      </c>
      <c r="L114" s="34"/>
      <c r="M114" s="171" t="s">
        <v>3</v>
      </c>
      <c r="N114" s="172" t="s">
        <v>45</v>
      </c>
      <c r="O114" s="35"/>
      <c r="P114" s="173">
        <f>O114*H114</f>
        <v>0</v>
      </c>
      <c r="Q114" s="173">
        <v>0</v>
      </c>
      <c r="R114" s="173">
        <f>Q114*H114</f>
        <v>0</v>
      </c>
      <c r="S114" s="173">
        <v>0</v>
      </c>
      <c r="T114" s="174">
        <f>S114*H114</f>
        <v>0</v>
      </c>
      <c r="AR114" s="17" t="s">
        <v>143</v>
      </c>
      <c r="AT114" s="17" t="s">
        <v>138</v>
      </c>
      <c r="AU114" s="17" t="s">
        <v>144</v>
      </c>
      <c r="AY114" s="17" t="s">
        <v>136</v>
      </c>
      <c r="BE114" s="175">
        <f>IF(N114="základní",J114,0)</f>
        <v>0</v>
      </c>
      <c r="BF114" s="175">
        <f>IF(N114="snížená",J114,0)</f>
        <v>0</v>
      </c>
      <c r="BG114" s="175">
        <f>IF(N114="zákl. přenesená",J114,0)</f>
        <v>0</v>
      </c>
      <c r="BH114" s="175">
        <f>IF(N114="sníž. přenesená",J114,0)</f>
        <v>0</v>
      </c>
      <c r="BI114" s="175">
        <f>IF(N114="nulová",J114,0)</f>
        <v>0</v>
      </c>
      <c r="BJ114" s="17" t="s">
        <v>144</v>
      </c>
      <c r="BK114" s="175">
        <f>ROUND(I114*H114,2)</f>
        <v>0</v>
      </c>
      <c r="BL114" s="17" t="s">
        <v>143</v>
      </c>
      <c r="BM114" s="17" t="s">
        <v>167</v>
      </c>
    </row>
    <row r="115" spans="2:65" s="11" customFormat="1" ht="12" x14ac:dyDescent="0.35">
      <c r="B115" s="176"/>
      <c r="D115" s="186" t="s">
        <v>146</v>
      </c>
      <c r="F115" s="195" t="s">
        <v>168</v>
      </c>
      <c r="H115" s="196">
        <v>263.31</v>
      </c>
      <c r="I115" s="181"/>
      <c r="L115" s="176"/>
      <c r="M115" s="182"/>
      <c r="N115" s="183"/>
      <c r="O115" s="183"/>
      <c r="P115" s="183"/>
      <c r="Q115" s="183"/>
      <c r="R115" s="183"/>
      <c r="S115" s="183"/>
      <c r="T115" s="184"/>
      <c r="AT115" s="178" t="s">
        <v>146</v>
      </c>
      <c r="AU115" s="178" t="s">
        <v>144</v>
      </c>
      <c r="AV115" s="11" t="s">
        <v>144</v>
      </c>
      <c r="AW115" s="11" t="s">
        <v>4</v>
      </c>
      <c r="AX115" s="11" t="s">
        <v>22</v>
      </c>
      <c r="AY115" s="178" t="s">
        <v>136</v>
      </c>
    </row>
    <row r="116" spans="2:65" s="1" customFormat="1" ht="31.5" customHeight="1" x14ac:dyDescent="0.35">
      <c r="B116" s="163"/>
      <c r="C116" s="164" t="s">
        <v>169</v>
      </c>
      <c r="D116" s="164" t="s">
        <v>138</v>
      </c>
      <c r="E116" s="165" t="s">
        <v>170</v>
      </c>
      <c r="F116" s="166" t="s">
        <v>171</v>
      </c>
      <c r="G116" s="167" t="s">
        <v>141</v>
      </c>
      <c r="H116" s="168">
        <v>26.331</v>
      </c>
      <c r="I116" s="169"/>
      <c r="J116" s="170">
        <f>ROUND(I116*H116,2)</f>
        <v>0</v>
      </c>
      <c r="K116" s="166" t="s">
        <v>142</v>
      </c>
      <c r="L116" s="34"/>
      <c r="M116" s="171" t="s">
        <v>3</v>
      </c>
      <c r="N116" s="172" t="s">
        <v>45</v>
      </c>
      <c r="O116" s="35"/>
      <c r="P116" s="173">
        <f>O116*H116</f>
        <v>0</v>
      </c>
      <c r="Q116" s="173">
        <v>0</v>
      </c>
      <c r="R116" s="173">
        <f>Q116*H116</f>
        <v>0</v>
      </c>
      <c r="S116" s="173">
        <v>0</v>
      </c>
      <c r="T116" s="174">
        <f>S116*H116</f>
        <v>0</v>
      </c>
      <c r="AR116" s="17" t="s">
        <v>143</v>
      </c>
      <c r="AT116" s="17" t="s">
        <v>138</v>
      </c>
      <c r="AU116" s="17" t="s">
        <v>144</v>
      </c>
      <c r="AY116" s="17" t="s">
        <v>136</v>
      </c>
      <c r="BE116" s="175">
        <f>IF(N116="základní",J116,0)</f>
        <v>0</v>
      </c>
      <c r="BF116" s="175">
        <f>IF(N116="snížená",J116,0)</f>
        <v>0</v>
      </c>
      <c r="BG116" s="175">
        <f>IF(N116="zákl. přenesená",J116,0)</f>
        <v>0</v>
      </c>
      <c r="BH116" s="175">
        <f>IF(N116="sníž. přenesená",J116,0)</f>
        <v>0</v>
      </c>
      <c r="BI116" s="175">
        <f>IF(N116="nulová",J116,0)</f>
        <v>0</v>
      </c>
      <c r="BJ116" s="17" t="s">
        <v>144</v>
      </c>
      <c r="BK116" s="175">
        <f>ROUND(I116*H116,2)</f>
        <v>0</v>
      </c>
      <c r="BL116" s="17" t="s">
        <v>143</v>
      </c>
      <c r="BM116" s="17" t="s">
        <v>172</v>
      </c>
    </row>
    <row r="117" spans="2:65" s="1" customFormat="1" ht="22.5" customHeight="1" x14ac:dyDescent="0.35">
      <c r="B117" s="163"/>
      <c r="C117" s="164" t="s">
        <v>173</v>
      </c>
      <c r="D117" s="164" t="s">
        <v>138</v>
      </c>
      <c r="E117" s="165" t="s">
        <v>174</v>
      </c>
      <c r="F117" s="166" t="s">
        <v>175</v>
      </c>
      <c r="G117" s="167" t="s">
        <v>3</v>
      </c>
      <c r="H117" s="168">
        <v>26.331</v>
      </c>
      <c r="I117" s="169"/>
      <c r="J117" s="170">
        <f>ROUND(I117*H117,2)</f>
        <v>0</v>
      </c>
      <c r="K117" s="166" t="s">
        <v>142</v>
      </c>
      <c r="L117" s="34"/>
      <c r="M117" s="171" t="s">
        <v>3</v>
      </c>
      <c r="N117" s="172" t="s">
        <v>45</v>
      </c>
      <c r="O117" s="35"/>
      <c r="P117" s="173">
        <f>O117*H117</f>
        <v>0</v>
      </c>
      <c r="Q117" s="173">
        <v>0</v>
      </c>
      <c r="R117" s="173">
        <f>Q117*H117</f>
        <v>0</v>
      </c>
      <c r="S117" s="173">
        <v>0</v>
      </c>
      <c r="T117" s="174">
        <f>S117*H117</f>
        <v>0</v>
      </c>
      <c r="AR117" s="17" t="s">
        <v>143</v>
      </c>
      <c r="AT117" s="17" t="s">
        <v>138</v>
      </c>
      <c r="AU117" s="17" t="s">
        <v>144</v>
      </c>
      <c r="AY117" s="17" t="s">
        <v>136</v>
      </c>
      <c r="BE117" s="175">
        <f>IF(N117="základní",J117,0)</f>
        <v>0</v>
      </c>
      <c r="BF117" s="175">
        <f>IF(N117="snížená",J117,0)</f>
        <v>0</v>
      </c>
      <c r="BG117" s="175">
        <f>IF(N117="zákl. přenesená",J117,0)</f>
        <v>0</v>
      </c>
      <c r="BH117" s="175">
        <f>IF(N117="sníž. přenesená",J117,0)</f>
        <v>0</v>
      </c>
      <c r="BI117" s="175">
        <f>IF(N117="nulová",J117,0)</f>
        <v>0</v>
      </c>
      <c r="BJ117" s="17" t="s">
        <v>144</v>
      </c>
      <c r="BK117" s="175">
        <f>ROUND(I117*H117,2)</f>
        <v>0</v>
      </c>
      <c r="BL117" s="17" t="s">
        <v>143</v>
      </c>
      <c r="BM117" s="17" t="s">
        <v>176</v>
      </c>
    </row>
    <row r="118" spans="2:65" s="1" customFormat="1" ht="22.5" customHeight="1" x14ac:dyDescent="0.35">
      <c r="B118" s="163"/>
      <c r="C118" s="164" t="s">
        <v>177</v>
      </c>
      <c r="D118" s="164" t="s">
        <v>138</v>
      </c>
      <c r="E118" s="165" t="s">
        <v>178</v>
      </c>
      <c r="F118" s="166" t="s">
        <v>179</v>
      </c>
      <c r="G118" s="167" t="s">
        <v>180</v>
      </c>
      <c r="H118" s="168">
        <v>42.13</v>
      </c>
      <c r="I118" s="169"/>
      <c r="J118" s="170">
        <f>ROUND(I118*H118,2)</f>
        <v>0</v>
      </c>
      <c r="K118" s="166" t="s">
        <v>142</v>
      </c>
      <c r="L118" s="34"/>
      <c r="M118" s="171" t="s">
        <v>3</v>
      </c>
      <c r="N118" s="172" t="s">
        <v>45</v>
      </c>
      <c r="O118" s="35"/>
      <c r="P118" s="173">
        <f>O118*H118</f>
        <v>0</v>
      </c>
      <c r="Q118" s="173">
        <v>0</v>
      </c>
      <c r="R118" s="173">
        <f>Q118*H118</f>
        <v>0</v>
      </c>
      <c r="S118" s="173">
        <v>0</v>
      </c>
      <c r="T118" s="174">
        <f>S118*H118</f>
        <v>0</v>
      </c>
      <c r="AR118" s="17" t="s">
        <v>143</v>
      </c>
      <c r="AT118" s="17" t="s">
        <v>138</v>
      </c>
      <c r="AU118" s="17" t="s">
        <v>144</v>
      </c>
      <c r="AY118" s="17" t="s">
        <v>136</v>
      </c>
      <c r="BE118" s="175">
        <f>IF(N118="základní",J118,0)</f>
        <v>0</v>
      </c>
      <c r="BF118" s="175">
        <f>IF(N118="snížená",J118,0)</f>
        <v>0</v>
      </c>
      <c r="BG118" s="175">
        <f>IF(N118="zákl. přenesená",J118,0)</f>
        <v>0</v>
      </c>
      <c r="BH118" s="175">
        <f>IF(N118="sníž. přenesená",J118,0)</f>
        <v>0</v>
      </c>
      <c r="BI118" s="175">
        <f>IF(N118="nulová",J118,0)</f>
        <v>0</v>
      </c>
      <c r="BJ118" s="17" t="s">
        <v>144</v>
      </c>
      <c r="BK118" s="175">
        <f>ROUND(I118*H118,2)</f>
        <v>0</v>
      </c>
      <c r="BL118" s="17" t="s">
        <v>143</v>
      </c>
      <c r="BM118" s="17" t="s">
        <v>181</v>
      </c>
    </row>
    <row r="119" spans="2:65" s="11" customFormat="1" ht="12" x14ac:dyDescent="0.35">
      <c r="B119" s="176"/>
      <c r="D119" s="177" t="s">
        <v>146</v>
      </c>
      <c r="E119" s="178" t="s">
        <v>3</v>
      </c>
      <c r="F119" s="179" t="s">
        <v>182</v>
      </c>
      <c r="H119" s="180">
        <v>42.13</v>
      </c>
      <c r="I119" s="181"/>
      <c r="L119" s="176"/>
      <c r="M119" s="182"/>
      <c r="N119" s="183"/>
      <c r="O119" s="183"/>
      <c r="P119" s="183"/>
      <c r="Q119" s="183"/>
      <c r="R119" s="183"/>
      <c r="S119" s="183"/>
      <c r="T119" s="184"/>
      <c r="AT119" s="178" t="s">
        <v>146</v>
      </c>
      <c r="AU119" s="178" t="s">
        <v>144</v>
      </c>
      <c r="AV119" s="11" t="s">
        <v>144</v>
      </c>
      <c r="AW119" s="11" t="s">
        <v>37</v>
      </c>
      <c r="AX119" s="11" t="s">
        <v>22</v>
      </c>
      <c r="AY119" s="178" t="s">
        <v>136</v>
      </c>
    </row>
    <row r="120" spans="2:65" s="10" customFormat="1" ht="29.9" customHeight="1" x14ac:dyDescent="0.35">
      <c r="B120" s="149"/>
      <c r="D120" s="160" t="s">
        <v>72</v>
      </c>
      <c r="E120" s="161" t="s">
        <v>144</v>
      </c>
      <c r="F120" s="161" t="s">
        <v>183</v>
      </c>
      <c r="I120" s="152"/>
      <c r="J120" s="162">
        <f>BK120</f>
        <v>0</v>
      </c>
      <c r="L120" s="149"/>
      <c r="M120" s="154"/>
      <c r="N120" s="155"/>
      <c r="O120" s="155"/>
      <c r="P120" s="156">
        <f>SUM(P121:P132)</f>
        <v>0</v>
      </c>
      <c r="Q120" s="155"/>
      <c r="R120" s="156">
        <f>SUM(R121:R132)</f>
        <v>40.318064710000002</v>
      </c>
      <c r="S120" s="155"/>
      <c r="T120" s="157">
        <f>SUM(T121:T132)</f>
        <v>0</v>
      </c>
      <c r="AR120" s="150" t="s">
        <v>22</v>
      </c>
      <c r="AT120" s="158" t="s">
        <v>72</v>
      </c>
      <c r="AU120" s="158" t="s">
        <v>22</v>
      </c>
      <c r="AY120" s="150" t="s">
        <v>136</v>
      </c>
      <c r="BK120" s="159">
        <f>SUM(BK121:BK132)</f>
        <v>0</v>
      </c>
    </row>
    <row r="121" spans="2:65" s="1" customFormat="1" ht="31.5" customHeight="1" x14ac:dyDescent="0.35">
      <c r="B121" s="163"/>
      <c r="C121" s="164" t="s">
        <v>27</v>
      </c>
      <c r="D121" s="164" t="s">
        <v>138</v>
      </c>
      <c r="E121" s="165" t="s">
        <v>184</v>
      </c>
      <c r="F121" s="166" t="s">
        <v>185</v>
      </c>
      <c r="G121" s="167" t="s">
        <v>141</v>
      </c>
      <c r="H121" s="168">
        <v>10.541</v>
      </c>
      <c r="I121" s="169"/>
      <c r="J121" s="170">
        <f>ROUND(I121*H121,2)</f>
        <v>0</v>
      </c>
      <c r="K121" s="166" t="s">
        <v>142</v>
      </c>
      <c r="L121" s="34"/>
      <c r="M121" s="171" t="s">
        <v>3</v>
      </c>
      <c r="N121" s="172" t="s">
        <v>45</v>
      </c>
      <c r="O121" s="35"/>
      <c r="P121" s="173">
        <f>O121*H121</f>
        <v>0</v>
      </c>
      <c r="Q121" s="173">
        <v>2.16</v>
      </c>
      <c r="R121" s="173">
        <f>Q121*H121</f>
        <v>22.768560000000001</v>
      </c>
      <c r="S121" s="173">
        <v>0</v>
      </c>
      <c r="T121" s="174">
        <f>S121*H121</f>
        <v>0</v>
      </c>
      <c r="AR121" s="17" t="s">
        <v>143</v>
      </c>
      <c r="AT121" s="17" t="s">
        <v>138</v>
      </c>
      <c r="AU121" s="17" t="s">
        <v>144</v>
      </c>
      <c r="AY121" s="17" t="s">
        <v>136</v>
      </c>
      <c r="BE121" s="175">
        <f>IF(N121="základní",J121,0)</f>
        <v>0</v>
      </c>
      <c r="BF121" s="175">
        <f>IF(N121="snížená",J121,0)</f>
        <v>0</v>
      </c>
      <c r="BG121" s="175">
        <f>IF(N121="zákl. přenesená",J121,0)</f>
        <v>0</v>
      </c>
      <c r="BH121" s="175">
        <f>IF(N121="sníž. přenesená",J121,0)</f>
        <v>0</v>
      </c>
      <c r="BI121" s="175">
        <f>IF(N121="nulová",J121,0)</f>
        <v>0</v>
      </c>
      <c r="BJ121" s="17" t="s">
        <v>144</v>
      </c>
      <c r="BK121" s="175">
        <f>ROUND(I121*H121,2)</f>
        <v>0</v>
      </c>
      <c r="BL121" s="17" t="s">
        <v>143</v>
      </c>
      <c r="BM121" s="17" t="s">
        <v>186</v>
      </c>
    </row>
    <row r="122" spans="2:65" s="11" customFormat="1" ht="12" x14ac:dyDescent="0.35">
      <c r="B122" s="176"/>
      <c r="D122" s="177" t="s">
        <v>146</v>
      </c>
      <c r="E122" s="178" t="s">
        <v>3</v>
      </c>
      <c r="F122" s="179" t="s">
        <v>187</v>
      </c>
      <c r="H122" s="180">
        <v>2.5129999999999999</v>
      </c>
      <c r="I122" s="181"/>
      <c r="L122" s="176"/>
      <c r="M122" s="182"/>
      <c r="N122" s="183"/>
      <c r="O122" s="183"/>
      <c r="P122" s="183"/>
      <c r="Q122" s="183"/>
      <c r="R122" s="183"/>
      <c r="S122" s="183"/>
      <c r="T122" s="184"/>
      <c r="AT122" s="178" t="s">
        <v>146</v>
      </c>
      <c r="AU122" s="178" t="s">
        <v>144</v>
      </c>
      <c r="AV122" s="11" t="s">
        <v>144</v>
      </c>
      <c r="AW122" s="11" t="s">
        <v>37</v>
      </c>
      <c r="AX122" s="11" t="s">
        <v>73</v>
      </c>
      <c r="AY122" s="178" t="s">
        <v>136</v>
      </c>
    </row>
    <row r="123" spans="2:65" s="11" customFormat="1" ht="36" x14ac:dyDescent="0.35">
      <c r="B123" s="176"/>
      <c r="D123" s="177" t="s">
        <v>146</v>
      </c>
      <c r="E123" s="178" t="s">
        <v>3</v>
      </c>
      <c r="F123" s="179" t="s">
        <v>188</v>
      </c>
      <c r="H123" s="180">
        <v>8.0280000000000005</v>
      </c>
      <c r="I123" s="181"/>
      <c r="L123" s="176"/>
      <c r="M123" s="182"/>
      <c r="N123" s="183"/>
      <c r="O123" s="183"/>
      <c r="P123" s="183"/>
      <c r="Q123" s="183"/>
      <c r="R123" s="183"/>
      <c r="S123" s="183"/>
      <c r="T123" s="184"/>
      <c r="AT123" s="178" t="s">
        <v>146</v>
      </c>
      <c r="AU123" s="178" t="s">
        <v>144</v>
      </c>
      <c r="AV123" s="11" t="s">
        <v>144</v>
      </c>
      <c r="AW123" s="11" t="s">
        <v>37</v>
      </c>
      <c r="AX123" s="11" t="s">
        <v>73</v>
      </c>
      <c r="AY123" s="178" t="s">
        <v>136</v>
      </c>
    </row>
    <row r="124" spans="2:65" s="12" customFormat="1" ht="12" x14ac:dyDescent="0.35">
      <c r="B124" s="185"/>
      <c r="D124" s="186" t="s">
        <v>146</v>
      </c>
      <c r="E124" s="187" t="s">
        <v>3</v>
      </c>
      <c r="F124" s="188" t="s">
        <v>149</v>
      </c>
      <c r="H124" s="189">
        <v>10.541</v>
      </c>
      <c r="I124" s="190"/>
      <c r="L124" s="185"/>
      <c r="M124" s="191"/>
      <c r="N124" s="192"/>
      <c r="O124" s="192"/>
      <c r="P124" s="192"/>
      <c r="Q124" s="192"/>
      <c r="R124" s="192"/>
      <c r="S124" s="192"/>
      <c r="T124" s="193"/>
      <c r="AT124" s="194" t="s">
        <v>146</v>
      </c>
      <c r="AU124" s="194" t="s">
        <v>144</v>
      </c>
      <c r="AV124" s="12" t="s">
        <v>143</v>
      </c>
      <c r="AW124" s="12" t="s">
        <v>37</v>
      </c>
      <c r="AX124" s="12" t="s">
        <v>22</v>
      </c>
      <c r="AY124" s="194" t="s">
        <v>136</v>
      </c>
    </row>
    <row r="125" spans="2:65" s="1" customFormat="1" ht="31.5" customHeight="1" x14ac:dyDescent="0.35">
      <c r="B125" s="163"/>
      <c r="C125" s="164" t="s">
        <v>189</v>
      </c>
      <c r="D125" s="164" t="s">
        <v>138</v>
      </c>
      <c r="E125" s="165" t="s">
        <v>190</v>
      </c>
      <c r="F125" s="166" t="s">
        <v>191</v>
      </c>
      <c r="G125" s="167" t="s">
        <v>141</v>
      </c>
      <c r="H125" s="168">
        <v>7.0270000000000001</v>
      </c>
      <c r="I125" s="169"/>
      <c r="J125" s="170">
        <f>ROUND(I125*H125,2)</f>
        <v>0</v>
      </c>
      <c r="K125" s="166" t="s">
        <v>142</v>
      </c>
      <c r="L125" s="34"/>
      <c r="M125" s="171" t="s">
        <v>3</v>
      </c>
      <c r="N125" s="172" t="s">
        <v>45</v>
      </c>
      <c r="O125" s="35"/>
      <c r="P125" s="173">
        <f>O125*H125</f>
        <v>0</v>
      </c>
      <c r="Q125" s="173">
        <v>2.45329</v>
      </c>
      <c r="R125" s="173">
        <f>Q125*H125</f>
        <v>17.23926883</v>
      </c>
      <c r="S125" s="173">
        <v>0</v>
      </c>
      <c r="T125" s="174">
        <f>S125*H125</f>
        <v>0</v>
      </c>
      <c r="AR125" s="17" t="s">
        <v>143</v>
      </c>
      <c r="AT125" s="17" t="s">
        <v>138</v>
      </c>
      <c r="AU125" s="17" t="s">
        <v>144</v>
      </c>
      <c r="AY125" s="17" t="s">
        <v>136</v>
      </c>
      <c r="BE125" s="175">
        <f>IF(N125="základní",J125,0)</f>
        <v>0</v>
      </c>
      <c r="BF125" s="175">
        <f>IF(N125="snížená",J125,0)</f>
        <v>0</v>
      </c>
      <c r="BG125" s="175">
        <f>IF(N125="zákl. přenesená",J125,0)</f>
        <v>0</v>
      </c>
      <c r="BH125" s="175">
        <f>IF(N125="sníž. přenesená",J125,0)</f>
        <v>0</v>
      </c>
      <c r="BI125" s="175">
        <f>IF(N125="nulová",J125,0)</f>
        <v>0</v>
      </c>
      <c r="BJ125" s="17" t="s">
        <v>144</v>
      </c>
      <c r="BK125" s="175">
        <f>ROUND(I125*H125,2)</f>
        <v>0</v>
      </c>
      <c r="BL125" s="17" t="s">
        <v>143</v>
      </c>
      <c r="BM125" s="17" t="s">
        <v>192</v>
      </c>
    </row>
    <row r="126" spans="2:65" s="11" customFormat="1" ht="12" x14ac:dyDescent="0.35">
      <c r="B126" s="176"/>
      <c r="D126" s="177" t="s">
        <v>146</v>
      </c>
      <c r="E126" s="178" t="s">
        <v>3</v>
      </c>
      <c r="F126" s="179" t="s">
        <v>193</v>
      </c>
      <c r="H126" s="180">
        <v>1.675</v>
      </c>
      <c r="I126" s="181"/>
      <c r="L126" s="176"/>
      <c r="M126" s="182"/>
      <c r="N126" s="183"/>
      <c r="O126" s="183"/>
      <c r="P126" s="183"/>
      <c r="Q126" s="183"/>
      <c r="R126" s="183"/>
      <c r="S126" s="183"/>
      <c r="T126" s="184"/>
      <c r="AT126" s="178" t="s">
        <v>146</v>
      </c>
      <c r="AU126" s="178" t="s">
        <v>144</v>
      </c>
      <c r="AV126" s="11" t="s">
        <v>144</v>
      </c>
      <c r="AW126" s="11" t="s">
        <v>37</v>
      </c>
      <c r="AX126" s="11" t="s">
        <v>73</v>
      </c>
      <c r="AY126" s="178" t="s">
        <v>136</v>
      </c>
    </row>
    <row r="127" spans="2:65" s="11" customFormat="1" ht="36" x14ac:dyDescent="0.35">
      <c r="B127" s="176"/>
      <c r="D127" s="177" t="s">
        <v>146</v>
      </c>
      <c r="E127" s="178" t="s">
        <v>3</v>
      </c>
      <c r="F127" s="179" t="s">
        <v>194</v>
      </c>
      <c r="H127" s="180">
        <v>5.3520000000000003</v>
      </c>
      <c r="I127" s="181"/>
      <c r="L127" s="176"/>
      <c r="M127" s="182"/>
      <c r="N127" s="183"/>
      <c r="O127" s="183"/>
      <c r="P127" s="183"/>
      <c r="Q127" s="183"/>
      <c r="R127" s="183"/>
      <c r="S127" s="183"/>
      <c r="T127" s="184"/>
      <c r="AT127" s="178" t="s">
        <v>146</v>
      </c>
      <c r="AU127" s="178" t="s">
        <v>144</v>
      </c>
      <c r="AV127" s="11" t="s">
        <v>144</v>
      </c>
      <c r="AW127" s="11" t="s">
        <v>37</v>
      </c>
      <c r="AX127" s="11" t="s">
        <v>73</v>
      </c>
      <c r="AY127" s="178" t="s">
        <v>136</v>
      </c>
    </row>
    <row r="128" spans="2:65" s="12" customFormat="1" ht="12" x14ac:dyDescent="0.35">
      <c r="B128" s="185"/>
      <c r="D128" s="186" t="s">
        <v>146</v>
      </c>
      <c r="E128" s="187" t="s">
        <v>3</v>
      </c>
      <c r="F128" s="188" t="s">
        <v>149</v>
      </c>
      <c r="H128" s="189">
        <v>7.0270000000000001</v>
      </c>
      <c r="I128" s="190"/>
      <c r="L128" s="185"/>
      <c r="M128" s="191"/>
      <c r="N128" s="192"/>
      <c r="O128" s="192"/>
      <c r="P128" s="192"/>
      <c r="Q128" s="192"/>
      <c r="R128" s="192"/>
      <c r="S128" s="192"/>
      <c r="T128" s="193"/>
      <c r="AT128" s="194" t="s">
        <v>146</v>
      </c>
      <c r="AU128" s="194" t="s">
        <v>144</v>
      </c>
      <c r="AV128" s="12" t="s">
        <v>143</v>
      </c>
      <c r="AW128" s="12" t="s">
        <v>37</v>
      </c>
      <c r="AX128" s="12" t="s">
        <v>22</v>
      </c>
      <c r="AY128" s="194" t="s">
        <v>136</v>
      </c>
    </row>
    <row r="129" spans="2:65" s="1" customFormat="1" ht="22.5" customHeight="1" x14ac:dyDescent="0.35">
      <c r="B129" s="163"/>
      <c r="C129" s="164" t="s">
        <v>195</v>
      </c>
      <c r="D129" s="164" t="s">
        <v>138</v>
      </c>
      <c r="E129" s="165" t="s">
        <v>196</v>
      </c>
      <c r="F129" s="166" t="s">
        <v>197</v>
      </c>
      <c r="G129" s="167" t="s">
        <v>180</v>
      </c>
      <c r="H129" s="168">
        <v>0.29799999999999999</v>
      </c>
      <c r="I129" s="169"/>
      <c r="J129" s="170">
        <f>ROUND(I129*H129,2)</f>
        <v>0</v>
      </c>
      <c r="K129" s="166" t="s">
        <v>142</v>
      </c>
      <c r="L129" s="34"/>
      <c r="M129" s="171" t="s">
        <v>3</v>
      </c>
      <c r="N129" s="172" t="s">
        <v>45</v>
      </c>
      <c r="O129" s="35"/>
      <c r="P129" s="173">
        <f>O129*H129</f>
        <v>0</v>
      </c>
      <c r="Q129" s="173">
        <v>1.0410600000000001</v>
      </c>
      <c r="R129" s="173">
        <f>Q129*H129</f>
        <v>0.31023588000000002</v>
      </c>
      <c r="S129" s="173">
        <v>0</v>
      </c>
      <c r="T129" s="174">
        <f>S129*H129</f>
        <v>0</v>
      </c>
      <c r="AR129" s="17" t="s">
        <v>143</v>
      </c>
      <c r="AT129" s="17" t="s">
        <v>138</v>
      </c>
      <c r="AU129" s="17" t="s">
        <v>144</v>
      </c>
      <c r="AY129" s="17" t="s">
        <v>136</v>
      </c>
      <c r="BE129" s="175">
        <f>IF(N129="základní",J129,0)</f>
        <v>0</v>
      </c>
      <c r="BF129" s="175">
        <f>IF(N129="snížená",J129,0)</f>
        <v>0</v>
      </c>
      <c r="BG129" s="175">
        <f>IF(N129="zákl. přenesená",J129,0)</f>
        <v>0</v>
      </c>
      <c r="BH129" s="175">
        <f>IF(N129="sníž. přenesená",J129,0)</f>
        <v>0</v>
      </c>
      <c r="BI129" s="175">
        <f>IF(N129="nulová",J129,0)</f>
        <v>0</v>
      </c>
      <c r="BJ129" s="17" t="s">
        <v>144</v>
      </c>
      <c r="BK129" s="175">
        <f>ROUND(I129*H129,2)</f>
        <v>0</v>
      </c>
      <c r="BL129" s="17" t="s">
        <v>143</v>
      </c>
      <c r="BM129" s="17" t="s">
        <v>198</v>
      </c>
    </row>
    <row r="130" spans="2:65" s="11" customFormat="1" ht="12" x14ac:dyDescent="0.35">
      <c r="B130" s="176"/>
      <c r="D130" s="177" t="s">
        <v>146</v>
      </c>
      <c r="E130" s="178" t="s">
        <v>3</v>
      </c>
      <c r="F130" s="179" t="s">
        <v>199</v>
      </c>
      <c r="H130" s="180">
        <v>7.0999999999999994E-2</v>
      </c>
      <c r="I130" s="181"/>
      <c r="L130" s="176"/>
      <c r="M130" s="182"/>
      <c r="N130" s="183"/>
      <c r="O130" s="183"/>
      <c r="P130" s="183"/>
      <c r="Q130" s="183"/>
      <c r="R130" s="183"/>
      <c r="S130" s="183"/>
      <c r="T130" s="184"/>
      <c r="AT130" s="178" t="s">
        <v>146</v>
      </c>
      <c r="AU130" s="178" t="s">
        <v>144</v>
      </c>
      <c r="AV130" s="11" t="s">
        <v>144</v>
      </c>
      <c r="AW130" s="11" t="s">
        <v>37</v>
      </c>
      <c r="AX130" s="11" t="s">
        <v>73</v>
      </c>
      <c r="AY130" s="178" t="s">
        <v>136</v>
      </c>
    </row>
    <row r="131" spans="2:65" s="11" customFormat="1" ht="24" x14ac:dyDescent="0.35">
      <c r="B131" s="176"/>
      <c r="D131" s="177" t="s">
        <v>146</v>
      </c>
      <c r="E131" s="178" t="s">
        <v>3</v>
      </c>
      <c r="F131" s="179" t="s">
        <v>200</v>
      </c>
      <c r="H131" s="180">
        <v>0.22700000000000001</v>
      </c>
      <c r="I131" s="181"/>
      <c r="L131" s="176"/>
      <c r="M131" s="182"/>
      <c r="N131" s="183"/>
      <c r="O131" s="183"/>
      <c r="P131" s="183"/>
      <c r="Q131" s="183"/>
      <c r="R131" s="183"/>
      <c r="S131" s="183"/>
      <c r="T131" s="184"/>
      <c r="AT131" s="178" t="s">
        <v>146</v>
      </c>
      <c r="AU131" s="178" t="s">
        <v>144</v>
      </c>
      <c r="AV131" s="11" t="s">
        <v>144</v>
      </c>
      <c r="AW131" s="11" t="s">
        <v>37</v>
      </c>
      <c r="AX131" s="11" t="s">
        <v>73</v>
      </c>
      <c r="AY131" s="178" t="s">
        <v>136</v>
      </c>
    </row>
    <row r="132" spans="2:65" s="12" customFormat="1" ht="12" x14ac:dyDescent="0.35">
      <c r="B132" s="185"/>
      <c r="D132" s="177" t="s">
        <v>146</v>
      </c>
      <c r="E132" s="197" t="s">
        <v>3</v>
      </c>
      <c r="F132" s="198" t="s">
        <v>149</v>
      </c>
      <c r="H132" s="199">
        <v>0.29799999999999999</v>
      </c>
      <c r="I132" s="190"/>
      <c r="L132" s="185"/>
      <c r="M132" s="191"/>
      <c r="N132" s="192"/>
      <c r="O132" s="192"/>
      <c r="P132" s="192"/>
      <c r="Q132" s="192"/>
      <c r="R132" s="192"/>
      <c r="S132" s="192"/>
      <c r="T132" s="193"/>
      <c r="AT132" s="194" t="s">
        <v>146</v>
      </c>
      <c r="AU132" s="194" t="s">
        <v>144</v>
      </c>
      <c r="AV132" s="12" t="s">
        <v>143</v>
      </c>
      <c r="AW132" s="12" t="s">
        <v>37</v>
      </c>
      <c r="AX132" s="12" t="s">
        <v>22</v>
      </c>
      <c r="AY132" s="194" t="s">
        <v>136</v>
      </c>
    </row>
    <row r="133" spans="2:65" s="10" customFormat="1" ht="29.9" customHeight="1" x14ac:dyDescent="0.35">
      <c r="B133" s="149"/>
      <c r="D133" s="160" t="s">
        <v>72</v>
      </c>
      <c r="E133" s="161" t="s">
        <v>153</v>
      </c>
      <c r="F133" s="161" t="s">
        <v>201</v>
      </c>
      <c r="I133" s="152"/>
      <c r="J133" s="162">
        <f>BK133</f>
        <v>0</v>
      </c>
      <c r="L133" s="149"/>
      <c r="M133" s="154"/>
      <c r="N133" s="155"/>
      <c r="O133" s="155"/>
      <c r="P133" s="156">
        <f>SUM(P134:P138)</f>
        <v>0</v>
      </c>
      <c r="Q133" s="155"/>
      <c r="R133" s="156">
        <f>SUM(R134:R138)</f>
        <v>3.1288125</v>
      </c>
      <c r="S133" s="155"/>
      <c r="T133" s="157">
        <f>SUM(T134:T138)</f>
        <v>0</v>
      </c>
      <c r="AR133" s="150" t="s">
        <v>22</v>
      </c>
      <c r="AT133" s="158" t="s">
        <v>72</v>
      </c>
      <c r="AU133" s="158" t="s">
        <v>22</v>
      </c>
      <c r="AY133" s="150" t="s">
        <v>136</v>
      </c>
      <c r="BK133" s="159">
        <f>SUM(BK134:BK138)</f>
        <v>0</v>
      </c>
    </row>
    <row r="134" spans="2:65" s="1" customFormat="1" ht="44.25" customHeight="1" x14ac:dyDescent="0.35">
      <c r="B134" s="163"/>
      <c r="C134" s="164" t="s">
        <v>202</v>
      </c>
      <c r="D134" s="164" t="s">
        <v>138</v>
      </c>
      <c r="E134" s="165" t="s">
        <v>203</v>
      </c>
      <c r="F134" s="166" t="s">
        <v>204</v>
      </c>
      <c r="G134" s="167" t="s">
        <v>205</v>
      </c>
      <c r="H134" s="168">
        <v>14.25</v>
      </c>
      <c r="I134" s="169"/>
      <c r="J134" s="170">
        <f>ROUND(I134*H134,2)</f>
        <v>0</v>
      </c>
      <c r="K134" s="166" t="s">
        <v>142</v>
      </c>
      <c r="L134" s="34"/>
      <c r="M134" s="171" t="s">
        <v>3</v>
      </c>
      <c r="N134" s="172" t="s">
        <v>45</v>
      </c>
      <c r="O134" s="35"/>
      <c r="P134" s="173">
        <f>O134*H134</f>
        <v>0</v>
      </c>
      <c r="Q134" s="173">
        <v>0.19325000000000001</v>
      </c>
      <c r="R134" s="173">
        <f>Q134*H134</f>
        <v>2.7538125</v>
      </c>
      <c r="S134" s="173">
        <v>0</v>
      </c>
      <c r="T134" s="174">
        <f>S134*H134</f>
        <v>0</v>
      </c>
      <c r="AR134" s="17" t="s">
        <v>143</v>
      </c>
      <c r="AT134" s="17" t="s">
        <v>138</v>
      </c>
      <c r="AU134" s="17" t="s">
        <v>144</v>
      </c>
      <c r="AY134" s="17" t="s">
        <v>136</v>
      </c>
      <c r="BE134" s="175">
        <f>IF(N134="základní",J134,0)</f>
        <v>0</v>
      </c>
      <c r="BF134" s="175">
        <f>IF(N134="snížená",J134,0)</f>
        <v>0</v>
      </c>
      <c r="BG134" s="175">
        <f>IF(N134="zákl. přenesená",J134,0)</f>
        <v>0</v>
      </c>
      <c r="BH134" s="175">
        <f>IF(N134="sníž. přenesená",J134,0)</f>
        <v>0</v>
      </c>
      <c r="BI134" s="175">
        <f>IF(N134="nulová",J134,0)</f>
        <v>0</v>
      </c>
      <c r="BJ134" s="17" t="s">
        <v>144</v>
      </c>
      <c r="BK134" s="175">
        <f>ROUND(I134*H134,2)</f>
        <v>0</v>
      </c>
      <c r="BL134" s="17" t="s">
        <v>143</v>
      </c>
      <c r="BM134" s="17" t="s">
        <v>206</v>
      </c>
    </row>
    <row r="135" spans="2:65" s="11" customFormat="1" ht="12" x14ac:dyDescent="0.35">
      <c r="B135" s="176"/>
      <c r="D135" s="186" t="s">
        <v>146</v>
      </c>
      <c r="E135" s="200" t="s">
        <v>3</v>
      </c>
      <c r="F135" s="195" t="s">
        <v>207</v>
      </c>
      <c r="H135" s="196">
        <v>14.25</v>
      </c>
      <c r="I135" s="181"/>
      <c r="L135" s="176"/>
      <c r="M135" s="182"/>
      <c r="N135" s="183"/>
      <c r="O135" s="183"/>
      <c r="P135" s="183"/>
      <c r="Q135" s="183"/>
      <c r="R135" s="183"/>
      <c r="S135" s="183"/>
      <c r="T135" s="184"/>
      <c r="AT135" s="178" t="s">
        <v>146</v>
      </c>
      <c r="AU135" s="178" t="s">
        <v>144</v>
      </c>
      <c r="AV135" s="11" t="s">
        <v>144</v>
      </c>
      <c r="AW135" s="11" t="s">
        <v>37</v>
      </c>
      <c r="AX135" s="11" t="s">
        <v>22</v>
      </c>
      <c r="AY135" s="178" t="s">
        <v>136</v>
      </c>
    </row>
    <row r="136" spans="2:65" s="1" customFormat="1" ht="22.5" customHeight="1" x14ac:dyDescent="0.35">
      <c r="B136" s="163"/>
      <c r="C136" s="201" t="s">
        <v>208</v>
      </c>
      <c r="D136" s="201" t="s">
        <v>209</v>
      </c>
      <c r="E136" s="202" t="s">
        <v>210</v>
      </c>
      <c r="F136" s="203" t="s">
        <v>211</v>
      </c>
      <c r="G136" s="204" t="s">
        <v>212</v>
      </c>
      <c r="H136" s="205">
        <v>3</v>
      </c>
      <c r="I136" s="206"/>
      <c r="J136" s="207">
        <f>ROUND(I136*H136,2)</f>
        <v>0</v>
      </c>
      <c r="K136" s="203" t="s">
        <v>142</v>
      </c>
      <c r="L136" s="208"/>
      <c r="M136" s="209" t="s">
        <v>3</v>
      </c>
      <c r="N136" s="210" t="s">
        <v>45</v>
      </c>
      <c r="O136" s="35"/>
      <c r="P136" s="173">
        <f>O136*H136</f>
        <v>0</v>
      </c>
      <c r="Q136" s="173">
        <v>0.125</v>
      </c>
      <c r="R136" s="173">
        <f>Q136*H136</f>
        <v>0.375</v>
      </c>
      <c r="S136" s="173">
        <v>0</v>
      </c>
      <c r="T136" s="174">
        <f>S136*H136</f>
        <v>0</v>
      </c>
      <c r="AR136" s="17" t="s">
        <v>173</v>
      </c>
      <c r="AT136" s="17" t="s">
        <v>209</v>
      </c>
      <c r="AU136" s="17" t="s">
        <v>144</v>
      </c>
      <c r="AY136" s="17" t="s">
        <v>136</v>
      </c>
      <c r="BE136" s="175">
        <f>IF(N136="základní",J136,0)</f>
        <v>0</v>
      </c>
      <c r="BF136" s="175">
        <f>IF(N136="snížená",J136,0)</f>
        <v>0</v>
      </c>
      <c r="BG136" s="175">
        <f>IF(N136="zákl. přenesená",J136,0)</f>
        <v>0</v>
      </c>
      <c r="BH136" s="175">
        <f>IF(N136="sníž. přenesená",J136,0)</f>
        <v>0</v>
      </c>
      <c r="BI136" s="175">
        <f>IF(N136="nulová",J136,0)</f>
        <v>0</v>
      </c>
      <c r="BJ136" s="17" t="s">
        <v>144</v>
      </c>
      <c r="BK136" s="175">
        <f>ROUND(I136*H136,2)</f>
        <v>0</v>
      </c>
      <c r="BL136" s="17" t="s">
        <v>143</v>
      </c>
      <c r="BM136" s="17" t="s">
        <v>213</v>
      </c>
    </row>
    <row r="137" spans="2:65" s="11" customFormat="1" ht="12" x14ac:dyDescent="0.35">
      <c r="B137" s="176"/>
      <c r="D137" s="177" t="s">
        <v>146</v>
      </c>
      <c r="E137" s="178" t="s">
        <v>3</v>
      </c>
      <c r="F137" s="179" t="s">
        <v>214</v>
      </c>
      <c r="H137" s="180">
        <v>3</v>
      </c>
      <c r="I137" s="181"/>
      <c r="L137" s="176"/>
      <c r="M137" s="182"/>
      <c r="N137" s="183"/>
      <c r="O137" s="183"/>
      <c r="P137" s="183"/>
      <c r="Q137" s="183"/>
      <c r="R137" s="183"/>
      <c r="S137" s="183"/>
      <c r="T137" s="184"/>
      <c r="AT137" s="178" t="s">
        <v>146</v>
      </c>
      <c r="AU137" s="178" t="s">
        <v>144</v>
      </c>
      <c r="AV137" s="11" t="s">
        <v>144</v>
      </c>
      <c r="AW137" s="11" t="s">
        <v>37</v>
      </c>
      <c r="AX137" s="11" t="s">
        <v>73</v>
      </c>
      <c r="AY137" s="178" t="s">
        <v>136</v>
      </c>
    </row>
    <row r="138" spans="2:65" s="12" customFormat="1" ht="12" x14ac:dyDescent="0.35">
      <c r="B138" s="185"/>
      <c r="D138" s="177" t="s">
        <v>146</v>
      </c>
      <c r="E138" s="197" t="s">
        <v>3</v>
      </c>
      <c r="F138" s="198" t="s">
        <v>149</v>
      </c>
      <c r="H138" s="199">
        <v>3</v>
      </c>
      <c r="I138" s="190"/>
      <c r="L138" s="185"/>
      <c r="M138" s="191"/>
      <c r="N138" s="192"/>
      <c r="O138" s="192"/>
      <c r="P138" s="192"/>
      <c r="Q138" s="192"/>
      <c r="R138" s="192"/>
      <c r="S138" s="192"/>
      <c r="T138" s="193"/>
      <c r="AT138" s="194" t="s">
        <v>146</v>
      </c>
      <c r="AU138" s="194" t="s">
        <v>144</v>
      </c>
      <c r="AV138" s="12" t="s">
        <v>143</v>
      </c>
      <c r="AW138" s="12" t="s">
        <v>37</v>
      </c>
      <c r="AX138" s="12" t="s">
        <v>22</v>
      </c>
      <c r="AY138" s="194" t="s">
        <v>136</v>
      </c>
    </row>
    <row r="139" spans="2:65" s="10" customFormat="1" ht="29.9" customHeight="1" x14ac:dyDescent="0.35">
      <c r="B139" s="149"/>
      <c r="D139" s="160" t="s">
        <v>72</v>
      </c>
      <c r="E139" s="161" t="s">
        <v>143</v>
      </c>
      <c r="F139" s="161" t="s">
        <v>215</v>
      </c>
      <c r="I139" s="152"/>
      <c r="J139" s="162">
        <f>BK139</f>
        <v>0</v>
      </c>
      <c r="L139" s="149"/>
      <c r="M139" s="154"/>
      <c r="N139" s="155"/>
      <c r="O139" s="155"/>
      <c r="P139" s="156">
        <f>SUM(P140:P161)</f>
        <v>0</v>
      </c>
      <c r="Q139" s="155"/>
      <c r="R139" s="156">
        <f>SUM(R140:R161)</f>
        <v>7.6739535299999995</v>
      </c>
      <c r="S139" s="155"/>
      <c r="T139" s="157">
        <f>SUM(T140:T161)</f>
        <v>0</v>
      </c>
      <c r="AR139" s="150" t="s">
        <v>22</v>
      </c>
      <c r="AT139" s="158" t="s">
        <v>72</v>
      </c>
      <c r="AU139" s="158" t="s">
        <v>22</v>
      </c>
      <c r="AY139" s="150" t="s">
        <v>136</v>
      </c>
      <c r="BK139" s="159">
        <f>SUM(BK140:BK161)</f>
        <v>0</v>
      </c>
    </row>
    <row r="140" spans="2:65" s="1" customFormat="1" ht="69.75" customHeight="1" x14ac:dyDescent="0.35">
      <c r="B140" s="163"/>
      <c r="C140" s="164" t="s">
        <v>9</v>
      </c>
      <c r="D140" s="164" t="s">
        <v>138</v>
      </c>
      <c r="E140" s="165" t="s">
        <v>216</v>
      </c>
      <c r="F140" s="166" t="s">
        <v>217</v>
      </c>
      <c r="G140" s="167" t="s">
        <v>205</v>
      </c>
      <c r="H140" s="168">
        <v>11.16</v>
      </c>
      <c r="I140" s="169"/>
      <c r="J140" s="170">
        <f>ROUND(I140*H140,2)</f>
        <v>0</v>
      </c>
      <c r="K140" s="166" t="s">
        <v>142</v>
      </c>
      <c r="L140" s="34"/>
      <c r="M140" s="171" t="s">
        <v>3</v>
      </c>
      <c r="N140" s="172" t="s">
        <v>45</v>
      </c>
      <c r="O140" s="35"/>
      <c r="P140" s="173">
        <f>O140*H140</f>
        <v>0</v>
      </c>
      <c r="Q140" s="173">
        <v>9.58E-3</v>
      </c>
      <c r="R140" s="173">
        <f>Q140*H140</f>
        <v>0.1069128</v>
      </c>
      <c r="S140" s="173">
        <v>0</v>
      </c>
      <c r="T140" s="174">
        <f>S140*H140</f>
        <v>0</v>
      </c>
      <c r="AR140" s="17" t="s">
        <v>143</v>
      </c>
      <c r="AT140" s="17" t="s">
        <v>138</v>
      </c>
      <c r="AU140" s="17" t="s">
        <v>144</v>
      </c>
      <c r="AY140" s="17" t="s">
        <v>136</v>
      </c>
      <c r="BE140" s="175">
        <f>IF(N140="základní",J140,0)</f>
        <v>0</v>
      </c>
      <c r="BF140" s="175">
        <f>IF(N140="snížená",J140,0)</f>
        <v>0</v>
      </c>
      <c r="BG140" s="175">
        <f>IF(N140="zákl. přenesená",J140,0)</f>
        <v>0</v>
      </c>
      <c r="BH140" s="175">
        <f>IF(N140="sníž. přenesená",J140,0)</f>
        <v>0</v>
      </c>
      <c r="BI140" s="175">
        <f>IF(N140="nulová",J140,0)</f>
        <v>0</v>
      </c>
      <c r="BJ140" s="17" t="s">
        <v>144</v>
      </c>
      <c r="BK140" s="175">
        <f>ROUND(I140*H140,2)</f>
        <v>0</v>
      </c>
      <c r="BL140" s="17" t="s">
        <v>143</v>
      </c>
      <c r="BM140" s="17" t="s">
        <v>218</v>
      </c>
    </row>
    <row r="141" spans="2:65" s="11" customFormat="1" ht="12" x14ac:dyDescent="0.35">
      <c r="B141" s="176"/>
      <c r="D141" s="186" t="s">
        <v>146</v>
      </c>
      <c r="E141" s="200" t="s">
        <v>3</v>
      </c>
      <c r="F141" s="195" t="s">
        <v>219</v>
      </c>
      <c r="H141" s="196">
        <v>11.16</v>
      </c>
      <c r="I141" s="181"/>
      <c r="L141" s="176"/>
      <c r="M141" s="182"/>
      <c r="N141" s="183"/>
      <c r="O141" s="183"/>
      <c r="P141" s="183"/>
      <c r="Q141" s="183"/>
      <c r="R141" s="183"/>
      <c r="S141" s="183"/>
      <c r="T141" s="184"/>
      <c r="AT141" s="178" t="s">
        <v>146</v>
      </c>
      <c r="AU141" s="178" t="s">
        <v>144</v>
      </c>
      <c r="AV141" s="11" t="s">
        <v>144</v>
      </c>
      <c r="AW141" s="11" t="s">
        <v>37</v>
      </c>
      <c r="AX141" s="11" t="s">
        <v>22</v>
      </c>
      <c r="AY141" s="178" t="s">
        <v>136</v>
      </c>
    </row>
    <row r="142" spans="2:65" s="1" customFormat="1" ht="57" customHeight="1" x14ac:dyDescent="0.35">
      <c r="B142" s="163"/>
      <c r="C142" s="164" t="s">
        <v>220</v>
      </c>
      <c r="D142" s="164" t="s">
        <v>138</v>
      </c>
      <c r="E142" s="165" t="s">
        <v>221</v>
      </c>
      <c r="F142" s="166" t="s">
        <v>222</v>
      </c>
      <c r="G142" s="167" t="s">
        <v>180</v>
      </c>
      <c r="H142" s="168">
        <v>3.4000000000000002E-2</v>
      </c>
      <c r="I142" s="169"/>
      <c r="J142" s="170">
        <f>ROUND(I142*H142,2)</f>
        <v>0</v>
      </c>
      <c r="K142" s="166" t="s">
        <v>142</v>
      </c>
      <c r="L142" s="34"/>
      <c r="M142" s="171" t="s">
        <v>3</v>
      </c>
      <c r="N142" s="172" t="s">
        <v>45</v>
      </c>
      <c r="O142" s="35"/>
      <c r="P142" s="173">
        <f>O142*H142</f>
        <v>0</v>
      </c>
      <c r="Q142" s="173">
        <v>1.0530600000000001</v>
      </c>
      <c r="R142" s="173">
        <f>Q142*H142</f>
        <v>3.5804040000000009E-2</v>
      </c>
      <c r="S142" s="173">
        <v>0</v>
      </c>
      <c r="T142" s="174">
        <f>S142*H142</f>
        <v>0</v>
      </c>
      <c r="AR142" s="17" t="s">
        <v>143</v>
      </c>
      <c r="AT142" s="17" t="s">
        <v>138</v>
      </c>
      <c r="AU142" s="17" t="s">
        <v>144</v>
      </c>
      <c r="AY142" s="17" t="s">
        <v>136</v>
      </c>
      <c r="BE142" s="175">
        <f>IF(N142="základní",J142,0)</f>
        <v>0</v>
      </c>
      <c r="BF142" s="175">
        <f>IF(N142="snížená",J142,0)</f>
        <v>0</v>
      </c>
      <c r="BG142" s="175">
        <f>IF(N142="zákl. přenesená",J142,0)</f>
        <v>0</v>
      </c>
      <c r="BH142" s="175">
        <f>IF(N142="sníž. přenesená",J142,0)</f>
        <v>0</v>
      </c>
      <c r="BI142" s="175">
        <f>IF(N142="nulová",J142,0)</f>
        <v>0</v>
      </c>
      <c r="BJ142" s="17" t="s">
        <v>144</v>
      </c>
      <c r="BK142" s="175">
        <f>ROUND(I142*H142,2)</f>
        <v>0</v>
      </c>
      <c r="BL142" s="17" t="s">
        <v>143</v>
      </c>
      <c r="BM142" s="17" t="s">
        <v>223</v>
      </c>
    </row>
    <row r="143" spans="2:65" s="11" customFormat="1" ht="12" x14ac:dyDescent="0.35">
      <c r="B143" s="176"/>
      <c r="D143" s="186" t="s">
        <v>146</v>
      </c>
      <c r="E143" s="200" t="s">
        <v>3</v>
      </c>
      <c r="F143" s="195" t="s">
        <v>224</v>
      </c>
      <c r="H143" s="196">
        <v>3.4000000000000002E-2</v>
      </c>
      <c r="I143" s="181"/>
      <c r="L143" s="176"/>
      <c r="M143" s="182"/>
      <c r="N143" s="183"/>
      <c r="O143" s="183"/>
      <c r="P143" s="183"/>
      <c r="Q143" s="183"/>
      <c r="R143" s="183"/>
      <c r="S143" s="183"/>
      <c r="T143" s="184"/>
      <c r="AT143" s="178" t="s">
        <v>146</v>
      </c>
      <c r="AU143" s="178" t="s">
        <v>144</v>
      </c>
      <c r="AV143" s="11" t="s">
        <v>144</v>
      </c>
      <c r="AW143" s="11" t="s">
        <v>37</v>
      </c>
      <c r="AX143" s="11" t="s">
        <v>22</v>
      </c>
      <c r="AY143" s="178" t="s">
        <v>136</v>
      </c>
    </row>
    <row r="144" spans="2:65" s="1" customFormat="1" ht="31.5" customHeight="1" x14ac:dyDescent="0.35">
      <c r="B144" s="163"/>
      <c r="C144" s="164" t="s">
        <v>225</v>
      </c>
      <c r="D144" s="164" t="s">
        <v>138</v>
      </c>
      <c r="E144" s="165" t="s">
        <v>226</v>
      </c>
      <c r="F144" s="166" t="s">
        <v>227</v>
      </c>
      <c r="G144" s="167" t="s">
        <v>180</v>
      </c>
      <c r="H144" s="168">
        <v>0.33300000000000002</v>
      </c>
      <c r="I144" s="169"/>
      <c r="J144" s="170">
        <f>ROUND(I144*H144,2)</f>
        <v>0</v>
      </c>
      <c r="K144" s="166" t="s">
        <v>142</v>
      </c>
      <c r="L144" s="34"/>
      <c r="M144" s="171" t="s">
        <v>3</v>
      </c>
      <c r="N144" s="172" t="s">
        <v>45</v>
      </c>
      <c r="O144" s="35"/>
      <c r="P144" s="173">
        <f>O144*H144</f>
        <v>0</v>
      </c>
      <c r="Q144" s="173">
        <v>1.7090000000000001E-2</v>
      </c>
      <c r="R144" s="173">
        <f>Q144*H144</f>
        <v>5.6909700000000009E-3</v>
      </c>
      <c r="S144" s="173">
        <v>0</v>
      </c>
      <c r="T144" s="174">
        <f>S144*H144</f>
        <v>0</v>
      </c>
      <c r="AR144" s="17" t="s">
        <v>143</v>
      </c>
      <c r="AT144" s="17" t="s">
        <v>138</v>
      </c>
      <c r="AU144" s="17" t="s">
        <v>144</v>
      </c>
      <c r="AY144" s="17" t="s">
        <v>136</v>
      </c>
      <c r="BE144" s="175">
        <f>IF(N144="základní",J144,0)</f>
        <v>0</v>
      </c>
      <c r="BF144" s="175">
        <f>IF(N144="snížená",J144,0)</f>
        <v>0</v>
      </c>
      <c r="BG144" s="175">
        <f>IF(N144="zákl. přenesená",J144,0)</f>
        <v>0</v>
      </c>
      <c r="BH144" s="175">
        <f>IF(N144="sníž. přenesená",J144,0)</f>
        <v>0</v>
      </c>
      <c r="BI144" s="175">
        <f>IF(N144="nulová",J144,0)</f>
        <v>0</v>
      </c>
      <c r="BJ144" s="17" t="s">
        <v>144</v>
      </c>
      <c r="BK144" s="175">
        <f>ROUND(I144*H144,2)</f>
        <v>0</v>
      </c>
      <c r="BL144" s="17" t="s">
        <v>143</v>
      </c>
      <c r="BM144" s="17" t="s">
        <v>228</v>
      </c>
    </row>
    <row r="145" spans="2:65" s="11" customFormat="1" ht="12" x14ac:dyDescent="0.35">
      <c r="B145" s="176"/>
      <c r="D145" s="177" t="s">
        <v>146</v>
      </c>
      <c r="E145" s="178" t="s">
        <v>3</v>
      </c>
      <c r="F145" s="179" t="s">
        <v>229</v>
      </c>
      <c r="H145" s="180">
        <v>0.33300000000000002</v>
      </c>
      <c r="I145" s="181"/>
      <c r="L145" s="176"/>
      <c r="M145" s="182"/>
      <c r="N145" s="183"/>
      <c r="O145" s="183"/>
      <c r="P145" s="183"/>
      <c r="Q145" s="183"/>
      <c r="R145" s="183"/>
      <c r="S145" s="183"/>
      <c r="T145" s="184"/>
      <c r="AT145" s="178" t="s">
        <v>146</v>
      </c>
      <c r="AU145" s="178" t="s">
        <v>144</v>
      </c>
      <c r="AV145" s="11" t="s">
        <v>144</v>
      </c>
      <c r="AW145" s="11" t="s">
        <v>37</v>
      </c>
      <c r="AX145" s="11" t="s">
        <v>73</v>
      </c>
      <c r="AY145" s="178" t="s">
        <v>136</v>
      </c>
    </row>
    <row r="146" spans="2:65" s="12" customFormat="1" ht="12" x14ac:dyDescent="0.35">
      <c r="B146" s="185"/>
      <c r="D146" s="186" t="s">
        <v>146</v>
      </c>
      <c r="E146" s="187" t="s">
        <v>3</v>
      </c>
      <c r="F146" s="188" t="s">
        <v>149</v>
      </c>
      <c r="H146" s="189">
        <v>0.33300000000000002</v>
      </c>
      <c r="I146" s="190"/>
      <c r="L146" s="185"/>
      <c r="M146" s="191"/>
      <c r="N146" s="192"/>
      <c r="O146" s="192"/>
      <c r="P146" s="192"/>
      <c r="Q146" s="192"/>
      <c r="R146" s="192"/>
      <c r="S146" s="192"/>
      <c r="T146" s="193"/>
      <c r="AT146" s="194" t="s">
        <v>146</v>
      </c>
      <c r="AU146" s="194" t="s">
        <v>144</v>
      </c>
      <c r="AV146" s="12" t="s">
        <v>143</v>
      </c>
      <c r="AW146" s="12" t="s">
        <v>37</v>
      </c>
      <c r="AX146" s="12" t="s">
        <v>22</v>
      </c>
      <c r="AY146" s="194" t="s">
        <v>136</v>
      </c>
    </row>
    <row r="147" spans="2:65" s="1" customFormat="1" ht="22.5" customHeight="1" x14ac:dyDescent="0.35">
      <c r="B147" s="163"/>
      <c r="C147" s="201" t="s">
        <v>230</v>
      </c>
      <c r="D147" s="201" t="s">
        <v>209</v>
      </c>
      <c r="E147" s="202" t="s">
        <v>231</v>
      </c>
      <c r="F147" s="203" t="s">
        <v>232</v>
      </c>
      <c r="G147" s="204" t="s">
        <v>180</v>
      </c>
      <c r="H147" s="205">
        <v>0.33300000000000002</v>
      </c>
      <c r="I147" s="206"/>
      <c r="J147" s="207">
        <f>ROUND(I147*H147,2)</f>
        <v>0</v>
      </c>
      <c r="K147" s="203" t="s">
        <v>142</v>
      </c>
      <c r="L147" s="208"/>
      <c r="M147" s="209" t="s">
        <v>3</v>
      </c>
      <c r="N147" s="210" t="s">
        <v>45</v>
      </c>
      <c r="O147" s="35"/>
      <c r="P147" s="173">
        <f>O147*H147</f>
        <v>0</v>
      </c>
      <c r="Q147" s="173">
        <v>1</v>
      </c>
      <c r="R147" s="173">
        <f>Q147*H147</f>
        <v>0.33300000000000002</v>
      </c>
      <c r="S147" s="173">
        <v>0</v>
      </c>
      <c r="T147" s="174">
        <f>S147*H147</f>
        <v>0</v>
      </c>
      <c r="AR147" s="17" t="s">
        <v>173</v>
      </c>
      <c r="AT147" s="17" t="s">
        <v>209</v>
      </c>
      <c r="AU147" s="17" t="s">
        <v>144</v>
      </c>
      <c r="AY147" s="17" t="s">
        <v>136</v>
      </c>
      <c r="BE147" s="175">
        <f>IF(N147="základní",J147,0)</f>
        <v>0</v>
      </c>
      <c r="BF147" s="175">
        <f>IF(N147="snížená",J147,0)</f>
        <v>0</v>
      </c>
      <c r="BG147" s="175">
        <f>IF(N147="zákl. přenesená",J147,0)</f>
        <v>0</v>
      </c>
      <c r="BH147" s="175">
        <f>IF(N147="sníž. přenesená",J147,0)</f>
        <v>0</v>
      </c>
      <c r="BI147" s="175">
        <f>IF(N147="nulová",J147,0)</f>
        <v>0</v>
      </c>
      <c r="BJ147" s="17" t="s">
        <v>144</v>
      </c>
      <c r="BK147" s="175">
        <f>ROUND(I147*H147,2)</f>
        <v>0</v>
      </c>
      <c r="BL147" s="17" t="s">
        <v>143</v>
      </c>
      <c r="BM147" s="17" t="s">
        <v>233</v>
      </c>
    </row>
    <row r="148" spans="2:65" s="1" customFormat="1" ht="19" x14ac:dyDescent="0.35">
      <c r="B148" s="34"/>
      <c r="D148" s="177" t="s">
        <v>234</v>
      </c>
      <c r="F148" s="211" t="s">
        <v>235</v>
      </c>
      <c r="I148" s="212"/>
      <c r="L148" s="34"/>
      <c r="M148" s="63"/>
      <c r="N148" s="35"/>
      <c r="O148" s="35"/>
      <c r="P148" s="35"/>
      <c r="Q148" s="35"/>
      <c r="R148" s="35"/>
      <c r="S148" s="35"/>
      <c r="T148" s="64"/>
      <c r="AT148" s="17" t="s">
        <v>234</v>
      </c>
      <c r="AU148" s="17" t="s">
        <v>144</v>
      </c>
    </row>
    <row r="149" spans="2:65" s="11" customFormat="1" ht="12" x14ac:dyDescent="0.35">
      <c r="B149" s="176"/>
      <c r="D149" s="186" t="s">
        <v>146</v>
      </c>
      <c r="E149" s="200" t="s">
        <v>3</v>
      </c>
      <c r="F149" s="195" t="s">
        <v>236</v>
      </c>
      <c r="H149" s="196">
        <v>0.33300000000000002</v>
      </c>
      <c r="I149" s="181"/>
      <c r="L149" s="176"/>
      <c r="M149" s="182"/>
      <c r="N149" s="183"/>
      <c r="O149" s="183"/>
      <c r="P149" s="183"/>
      <c r="Q149" s="183"/>
      <c r="R149" s="183"/>
      <c r="S149" s="183"/>
      <c r="T149" s="184"/>
      <c r="AT149" s="178" t="s">
        <v>146</v>
      </c>
      <c r="AU149" s="178" t="s">
        <v>144</v>
      </c>
      <c r="AV149" s="11" t="s">
        <v>144</v>
      </c>
      <c r="AW149" s="11" t="s">
        <v>37</v>
      </c>
      <c r="AX149" s="11" t="s">
        <v>22</v>
      </c>
      <c r="AY149" s="178" t="s">
        <v>136</v>
      </c>
    </row>
    <row r="150" spans="2:65" s="1" customFormat="1" ht="31.5" customHeight="1" x14ac:dyDescent="0.35">
      <c r="B150" s="163"/>
      <c r="C150" s="164" t="s">
        <v>237</v>
      </c>
      <c r="D150" s="164" t="s">
        <v>138</v>
      </c>
      <c r="E150" s="165" t="s">
        <v>238</v>
      </c>
      <c r="F150" s="166" t="s">
        <v>239</v>
      </c>
      <c r="G150" s="167" t="s">
        <v>141</v>
      </c>
      <c r="H150" s="168">
        <v>1.847</v>
      </c>
      <c r="I150" s="169"/>
      <c r="J150" s="170">
        <f>ROUND(I150*H150,2)</f>
        <v>0</v>
      </c>
      <c r="K150" s="166" t="s">
        <v>142</v>
      </c>
      <c r="L150" s="34"/>
      <c r="M150" s="171" t="s">
        <v>3</v>
      </c>
      <c r="N150" s="172" t="s">
        <v>45</v>
      </c>
      <c r="O150" s="35"/>
      <c r="P150" s="173">
        <f>O150*H150</f>
        <v>0</v>
      </c>
      <c r="Q150" s="173">
        <v>2.4533700000000001</v>
      </c>
      <c r="R150" s="173">
        <f>Q150*H150</f>
        <v>4.5313743899999999</v>
      </c>
      <c r="S150" s="173">
        <v>0</v>
      </c>
      <c r="T150" s="174">
        <f>S150*H150</f>
        <v>0</v>
      </c>
      <c r="AR150" s="17" t="s">
        <v>143</v>
      </c>
      <c r="AT150" s="17" t="s">
        <v>138</v>
      </c>
      <c r="AU150" s="17" t="s">
        <v>144</v>
      </c>
      <c r="AY150" s="17" t="s">
        <v>136</v>
      </c>
      <c r="BE150" s="175">
        <f>IF(N150="základní",J150,0)</f>
        <v>0</v>
      </c>
      <c r="BF150" s="175">
        <f>IF(N150="snížená",J150,0)</f>
        <v>0</v>
      </c>
      <c r="BG150" s="175">
        <f>IF(N150="zákl. přenesená",J150,0)</f>
        <v>0</v>
      </c>
      <c r="BH150" s="175">
        <f>IF(N150="sníž. přenesená",J150,0)</f>
        <v>0</v>
      </c>
      <c r="BI150" s="175">
        <f>IF(N150="nulová",J150,0)</f>
        <v>0</v>
      </c>
      <c r="BJ150" s="17" t="s">
        <v>144</v>
      </c>
      <c r="BK150" s="175">
        <f>ROUND(I150*H150,2)</f>
        <v>0</v>
      </c>
      <c r="BL150" s="17" t="s">
        <v>143</v>
      </c>
      <c r="BM150" s="17" t="s">
        <v>240</v>
      </c>
    </row>
    <row r="151" spans="2:65" s="11" customFormat="1" ht="12" x14ac:dyDescent="0.35">
      <c r="B151" s="176"/>
      <c r="D151" s="186" t="s">
        <v>146</v>
      </c>
      <c r="E151" s="200" t="s">
        <v>3</v>
      </c>
      <c r="F151" s="195" t="s">
        <v>241</v>
      </c>
      <c r="H151" s="196">
        <v>1.847</v>
      </c>
      <c r="I151" s="181"/>
      <c r="L151" s="176"/>
      <c r="M151" s="182"/>
      <c r="N151" s="183"/>
      <c r="O151" s="183"/>
      <c r="P151" s="183"/>
      <c r="Q151" s="183"/>
      <c r="R151" s="183"/>
      <c r="S151" s="183"/>
      <c r="T151" s="184"/>
      <c r="AT151" s="178" t="s">
        <v>146</v>
      </c>
      <c r="AU151" s="178" t="s">
        <v>144</v>
      </c>
      <c r="AV151" s="11" t="s">
        <v>144</v>
      </c>
      <c r="AW151" s="11" t="s">
        <v>37</v>
      </c>
      <c r="AX151" s="11" t="s">
        <v>22</v>
      </c>
      <c r="AY151" s="178" t="s">
        <v>136</v>
      </c>
    </row>
    <row r="152" spans="2:65" s="1" customFormat="1" ht="31.5" customHeight="1" x14ac:dyDescent="0.35">
      <c r="B152" s="163"/>
      <c r="C152" s="164" t="s">
        <v>242</v>
      </c>
      <c r="D152" s="164" t="s">
        <v>138</v>
      </c>
      <c r="E152" s="165" t="s">
        <v>238</v>
      </c>
      <c r="F152" s="166" t="s">
        <v>239</v>
      </c>
      <c r="G152" s="167" t="s">
        <v>141</v>
      </c>
      <c r="H152" s="168">
        <v>0.84</v>
      </c>
      <c r="I152" s="169"/>
      <c r="J152" s="170">
        <f>ROUND(I152*H152,2)</f>
        <v>0</v>
      </c>
      <c r="K152" s="166" t="s">
        <v>142</v>
      </c>
      <c r="L152" s="34"/>
      <c r="M152" s="171" t="s">
        <v>3</v>
      </c>
      <c r="N152" s="172" t="s">
        <v>45</v>
      </c>
      <c r="O152" s="35"/>
      <c r="P152" s="173">
        <f>O152*H152</f>
        <v>0</v>
      </c>
      <c r="Q152" s="173">
        <v>2.4533700000000001</v>
      </c>
      <c r="R152" s="173">
        <f>Q152*H152</f>
        <v>2.0608308000000002</v>
      </c>
      <c r="S152" s="173">
        <v>0</v>
      </c>
      <c r="T152" s="174">
        <f>S152*H152</f>
        <v>0</v>
      </c>
      <c r="AR152" s="17" t="s">
        <v>143</v>
      </c>
      <c r="AT152" s="17" t="s">
        <v>138</v>
      </c>
      <c r="AU152" s="17" t="s">
        <v>144</v>
      </c>
      <c r="AY152" s="17" t="s">
        <v>136</v>
      </c>
      <c r="BE152" s="175">
        <f>IF(N152="základní",J152,0)</f>
        <v>0</v>
      </c>
      <c r="BF152" s="175">
        <f>IF(N152="snížená",J152,0)</f>
        <v>0</v>
      </c>
      <c r="BG152" s="175">
        <f>IF(N152="zákl. přenesená",J152,0)</f>
        <v>0</v>
      </c>
      <c r="BH152" s="175">
        <f>IF(N152="sníž. přenesená",J152,0)</f>
        <v>0</v>
      </c>
      <c r="BI152" s="175">
        <f>IF(N152="nulová",J152,0)</f>
        <v>0</v>
      </c>
      <c r="BJ152" s="17" t="s">
        <v>144</v>
      </c>
      <c r="BK152" s="175">
        <f>ROUND(I152*H152,2)</f>
        <v>0</v>
      </c>
      <c r="BL152" s="17" t="s">
        <v>143</v>
      </c>
      <c r="BM152" s="17" t="s">
        <v>243</v>
      </c>
    </row>
    <row r="153" spans="2:65" s="11" customFormat="1" ht="12" x14ac:dyDescent="0.35">
      <c r="B153" s="176"/>
      <c r="D153" s="186" t="s">
        <v>146</v>
      </c>
      <c r="E153" s="200" t="s">
        <v>3</v>
      </c>
      <c r="F153" s="195" t="s">
        <v>244</v>
      </c>
      <c r="H153" s="196">
        <v>0.84</v>
      </c>
      <c r="I153" s="181"/>
      <c r="L153" s="176"/>
      <c r="M153" s="182"/>
      <c r="N153" s="183"/>
      <c r="O153" s="183"/>
      <c r="P153" s="183"/>
      <c r="Q153" s="183"/>
      <c r="R153" s="183"/>
      <c r="S153" s="183"/>
      <c r="T153" s="184"/>
      <c r="AT153" s="178" t="s">
        <v>146</v>
      </c>
      <c r="AU153" s="178" t="s">
        <v>144</v>
      </c>
      <c r="AV153" s="11" t="s">
        <v>144</v>
      </c>
      <c r="AW153" s="11" t="s">
        <v>37</v>
      </c>
      <c r="AX153" s="11" t="s">
        <v>22</v>
      </c>
      <c r="AY153" s="178" t="s">
        <v>136</v>
      </c>
    </row>
    <row r="154" spans="2:65" s="1" customFormat="1" ht="31.5" customHeight="1" x14ac:dyDescent="0.35">
      <c r="B154" s="163"/>
      <c r="C154" s="164" t="s">
        <v>8</v>
      </c>
      <c r="D154" s="164" t="s">
        <v>138</v>
      </c>
      <c r="E154" s="165" t="s">
        <v>245</v>
      </c>
      <c r="F154" s="166" t="s">
        <v>246</v>
      </c>
      <c r="G154" s="167" t="s">
        <v>180</v>
      </c>
      <c r="H154" s="168">
        <v>0.36899999999999999</v>
      </c>
      <c r="I154" s="169"/>
      <c r="J154" s="170">
        <f>ROUND(I154*H154,2)</f>
        <v>0</v>
      </c>
      <c r="K154" s="166" t="s">
        <v>142</v>
      </c>
      <c r="L154" s="34"/>
      <c r="M154" s="171" t="s">
        <v>3</v>
      </c>
      <c r="N154" s="172" t="s">
        <v>45</v>
      </c>
      <c r="O154" s="35"/>
      <c r="P154" s="173">
        <f>O154*H154</f>
        <v>0</v>
      </c>
      <c r="Q154" s="173">
        <v>1.04887</v>
      </c>
      <c r="R154" s="173">
        <f>Q154*H154</f>
        <v>0.38703303</v>
      </c>
      <c r="S154" s="173">
        <v>0</v>
      </c>
      <c r="T154" s="174">
        <f>S154*H154</f>
        <v>0</v>
      </c>
      <c r="AR154" s="17" t="s">
        <v>143</v>
      </c>
      <c r="AT154" s="17" t="s">
        <v>138</v>
      </c>
      <c r="AU154" s="17" t="s">
        <v>144</v>
      </c>
      <c r="AY154" s="17" t="s">
        <v>136</v>
      </c>
      <c r="BE154" s="175">
        <f>IF(N154="základní",J154,0)</f>
        <v>0</v>
      </c>
      <c r="BF154" s="175">
        <f>IF(N154="snížená",J154,0)</f>
        <v>0</v>
      </c>
      <c r="BG154" s="175">
        <f>IF(N154="zákl. přenesená",J154,0)</f>
        <v>0</v>
      </c>
      <c r="BH154" s="175">
        <f>IF(N154="sníž. přenesená",J154,0)</f>
        <v>0</v>
      </c>
      <c r="BI154" s="175">
        <f>IF(N154="nulová",J154,0)</f>
        <v>0</v>
      </c>
      <c r="BJ154" s="17" t="s">
        <v>144</v>
      </c>
      <c r="BK154" s="175">
        <f>ROUND(I154*H154,2)</f>
        <v>0</v>
      </c>
      <c r="BL154" s="17" t="s">
        <v>143</v>
      </c>
      <c r="BM154" s="17" t="s">
        <v>247</v>
      </c>
    </row>
    <row r="155" spans="2:65" s="11" customFormat="1" ht="12" x14ac:dyDescent="0.35">
      <c r="B155" s="176"/>
      <c r="D155" s="186" t="s">
        <v>146</v>
      </c>
      <c r="E155" s="200" t="s">
        <v>3</v>
      </c>
      <c r="F155" s="195" t="s">
        <v>248</v>
      </c>
      <c r="H155" s="196">
        <v>0.36899999999999999</v>
      </c>
      <c r="I155" s="181"/>
      <c r="L155" s="176"/>
      <c r="M155" s="182"/>
      <c r="N155" s="183"/>
      <c r="O155" s="183"/>
      <c r="P155" s="183"/>
      <c r="Q155" s="183"/>
      <c r="R155" s="183"/>
      <c r="S155" s="183"/>
      <c r="T155" s="184"/>
      <c r="AT155" s="178" t="s">
        <v>146</v>
      </c>
      <c r="AU155" s="178" t="s">
        <v>144</v>
      </c>
      <c r="AV155" s="11" t="s">
        <v>144</v>
      </c>
      <c r="AW155" s="11" t="s">
        <v>37</v>
      </c>
      <c r="AX155" s="11" t="s">
        <v>22</v>
      </c>
      <c r="AY155" s="178" t="s">
        <v>136</v>
      </c>
    </row>
    <row r="156" spans="2:65" s="1" customFormat="1" ht="31.5" customHeight="1" x14ac:dyDescent="0.35">
      <c r="B156" s="163"/>
      <c r="C156" s="164" t="s">
        <v>249</v>
      </c>
      <c r="D156" s="164" t="s">
        <v>138</v>
      </c>
      <c r="E156" s="165" t="s">
        <v>250</v>
      </c>
      <c r="F156" s="166" t="s">
        <v>251</v>
      </c>
      <c r="G156" s="167" t="s">
        <v>205</v>
      </c>
      <c r="H156" s="168">
        <v>14.175000000000001</v>
      </c>
      <c r="I156" s="169"/>
      <c r="J156" s="170">
        <f>ROUND(I156*H156,2)</f>
        <v>0</v>
      </c>
      <c r="K156" s="166" t="s">
        <v>142</v>
      </c>
      <c r="L156" s="34"/>
      <c r="M156" s="171" t="s">
        <v>3</v>
      </c>
      <c r="N156" s="172" t="s">
        <v>45</v>
      </c>
      <c r="O156" s="35"/>
      <c r="P156" s="173">
        <f>O156*H156</f>
        <v>0</v>
      </c>
      <c r="Q156" s="173">
        <v>1.282E-2</v>
      </c>
      <c r="R156" s="173">
        <f>Q156*H156</f>
        <v>0.18172350000000001</v>
      </c>
      <c r="S156" s="173">
        <v>0</v>
      </c>
      <c r="T156" s="174">
        <f>S156*H156</f>
        <v>0</v>
      </c>
      <c r="AR156" s="17" t="s">
        <v>143</v>
      </c>
      <c r="AT156" s="17" t="s">
        <v>138</v>
      </c>
      <c r="AU156" s="17" t="s">
        <v>144</v>
      </c>
      <c r="AY156" s="17" t="s">
        <v>136</v>
      </c>
      <c r="BE156" s="175">
        <f>IF(N156="základní",J156,0)</f>
        <v>0</v>
      </c>
      <c r="BF156" s="175">
        <f>IF(N156="snížená",J156,0)</f>
        <v>0</v>
      </c>
      <c r="BG156" s="175">
        <f>IF(N156="zákl. přenesená",J156,0)</f>
        <v>0</v>
      </c>
      <c r="BH156" s="175">
        <f>IF(N156="sníž. přenesená",J156,0)</f>
        <v>0</v>
      </c>
      <c r="BI156" s="175">
        <f>IF(N156="nulová",J156,0)</f>
        <v>0</v>
      </c>
      <c r="BJ156" s="17" t="s">
        <v>144</v>
      </c>
      <c r="BK156" s="175">
        <f>ROUND(I156*H156,2)</f>
        <v>0</v>
      </c>
      <c r="BL156" s="17" t="s">
        <v>143</v>
      </c>
      <c r="BM156" s="17" t="s">
        <v>252</v>
      </c>
    </row>
    <row r="157" spans="2:65" s="11" customFormat="1" ht="12" x14ac:dyDescent="0.35">
      <c r="B157" s="176"/>
      <c r="D157" s="186" t="s">
        <v>146</v>
      </c>
      <c r="E157" s="200" t="s">
        <v>3</v>
      </c>
      <c r="F157" s="195" t="s">
        <v>253</v>
      </c>
      <c r="H157" s="196">
        <v>14.175000000000001</v>
      </c>
      <c r="I157" s="181"/>
      <c r="L157" s="176"/>
      <c r="M157" s="182"/>
      <c r="N157" s="183"/>
      <c r="O157" s="183"/>
      <c r="P157" s="183"/>
      <c r="Q157" s="183"/>
      <c r="R157" s="183"/>
      <c r="S157" s="183"/>
      <c r="T157" s="184"/>
      <c r="AT157" s="178" t="s">
        <v>146</v>
      </c>
      <c r="AU157" s="178" t="s">
        <v>144</v>
      </c>
      <c r="AV157" s="11" t="s">
        <v>144</v>
      </c>
      <c r="AW157" s="11" t="s">
        <v>37</v>
      </c>
      <c r="AX157" s="11" t="s">
        <v>22</v>
      </c>
      <c r="AY157" s="178" t="s">
        <v>136</v>
      </c>
    </row>
    <row r="158" spans="2:65" s="1" customFormat="1" ht="31.5" customHeight="1" x14ac:dyDescent="0.35">
      <c r="B158" s="163"/>
      <c r="C158" s="164" t="s">
        <v>254</v>
      </c>
      <c r="D158" s="164" t="s">
        <v>138</v>
      </c>
      <c r="E158" s="165" t="s">
        <v>255</v>
      </c>
      <c r="F158" s="166" t="s">
        <v>256</v>
      </c>
      <c r="G158" s="167" t="s">
        <v>205</v>
      </c>
      <c r="H158" s="168">
        <v>14.175000000000001</v>
      </c>
      <c r="I158" s="169"/>
      <c r="J158" s="170">
        <f>ROUND(I158*H158,2)</f>
        <v>0</v>
      </c>
      <c r="K158" s="166" t="s">
        <v>142</v>
      </c>
      <c r="L158" s="34"/>
      <c r="M158" s="171" t="s">
        <v>3</v>
      </c>
      <c r="N158" s="172" t="s">
        <v>45</v>
      </c>
      <c r="O158" s="35"/>
      <c r="P158" s="173">
        <f>O158*H158</f>
        <v>0</v>
      </c>
      <c r="Q158" s="173">
        <v>0</v>
      </c>
      <c r="R158" s="173">
        <f>Q158*H158</f>
        <v>0</v>
      </c>
      <c r="S158" s="173">
        <v>0</v>
      </c>
      <c r="T158" s="174">
        <f>S158*H158</f>
        <v>0</v>
      </c>
      <c r="AR158" s="17" t="s">
        <v>143</v>
      </c>
      <c r="AT158" s="17" t="s">
        <v>138</v>
      </c>
      <c r="AU158" s="17" t="s">
        <v>144</v>
      </c>
      <c r="AY158" s="17" t="s">
        <v>136</v>
      </c>
      <c r="BE158" s="175">
        <f>IF(N158="základní",J158,0)</f>
        <v>0</v>
      </c>
      <c r="BF158" s="175">
        <f>IF(N158="snížená",J158,0)</f>
        <v>0</v>
      </c>
      <c r="BG158" s="175">
        <f>IF(N158="zákl. přenesená",J158,0)</f>
        <v>0</v>
      </c>
      <c r="BH158" s="175">
        <f>IF(N158="sníž. přenesená",J158,0)</f>
        <v>0</v>
      </c>
      <c r="BI158" s="175">
        <f>IF(N158="nulová",J158,0)</f>
        <v>0</v>
      </c>
      <c r="BJ158" s="17" t="s">
        <v>144</v>
      </c>
      <c r="BK158" s="175">
        <f>ROUND(I158*H158,2)</f>
        <v>0</v>
      </c>
      <c r="BL158" s="17" t="s">
        <v>143</v>
      </c>
      <c r="BM158" s="17" t="s">
        <v>257</v>
      </c>
    </row>
    <row r="159" spans="2:65" s="1" customFormat="1" ht="31.5" customHeight="1" x14ac:dyDescent="0.35">
      <c r="B159" s="163"/>
      <c r="C159" s="164" t="s">
        <v>258</v>
      </c>
      <c r="D159" s="164" t="s">
        <v>138</v>
      </c>
      <c r="E159" s="165" t="s">
        <v>259</v>
      </c>
      <c r="F159" s="166" t="s">
        <v>260</v>
      </c>
      <c r="G159" s="167" t="s">
        <v>205</v>
      </c>
      <c r="H159" s="168">
        <v>4.8</v>
      </c>
      <c r="I159" s="169"/>
      <c r="J159" s="170">
        <f>ROUND(I159*H159,2)</f>
        <v>0</v>
      </c>
      <c r="K159" s="166" t="s">
        <v>142</v>
      </c>
      <c r="L159" s="34"/>
      <c r="M159" s="171" t="s">
        <v>3</v>
      </c>
      <c r="N159" s="172" t="s">
        <v>45</v>
      </c>
      <c r="O159" s="35"/>
      <c r="P159" s="173">
        <f>O159*H159</f>
        <v>0</v>
      </c>
      <c r="Q159" s="173">
        <v>6.5799999999999999E-3</v>
      </c>
      <c r="R159" s="173">
        <f>Q159*H159</f>
        <v>3.1584000000000001E-2</v>
      </c>
      <c r="S159" s="173">
        <v>0</v>
      </c>
      <c r="T159" s="174">
        <f>S159*H159</f>
        <v>0</v>
      </c>
      <c r="AR159" s="17" t="s">
        <v>143</v>
      </c>
      <c r="AT159" s="17" t="s">
        <v>138</v>
      </c>
      <c r="AU159" s="17" t="s">
        <v>144</v>
      </c>
      <c r="AY159" s="17" t="s">
        <v>136</v>
      </c>
      <c r="BE159" s="175">
        <f>IF(N159="základní",J159,0)</f>
        <v>0</v>
      </c>
      <c r="BF159" s="175">
        <f>IF(N159="snížená",J159,0)</f>
        <v>0</v>
      </c>
      <c r="BG159" s="175">
        <f>IF(N159="zákl. přenesená",J159,0)</f>
        <v>0</v>
      </c>
      <c r="BH159" s="175">
        <f>IF(N159="sníž. přenesená",J159,0)</f>
        <v>0</v>
      </c>
      <c r="BI159" s="175">
        <f>IF(N159="nulová",J159,0)</f>
        <v>0</v>
      </c>
      <c r="BJ159" s="17" t="s">
        <v>144</v>
      </c>
      <c r="BK159" s="175">
        <f>ROUND(I159*H159,2)</f>
        <v>0</v>
      </c>
      <c r="BL159" s="17" t="s">
        <v>143</v>
      </c>
      <c r="BM159" s="17" t="s">
        <v>261</v>
      </c>
    </row>
    <row r="160" spans="2:65" s="11" customFormat="1" ht="12" x14ac:dyDescent="0.35">
      <c r="B160" s="176"/>
      <c r="D160" s="186" t="s">
        <v>146</v>
      </c>
      <c r="E160" s="200" t="s">
        <v>3</v>
      </c>
      <c r="F160" s="195" t="s">
        <v>262</v>
      </c>
      <c r="H160" s="196">
        <v>4.8</v>
      </c>
      <c r="I160" s="181"/>
      <c r="L160" s="176"/>
      <c r="M160" s="182"/>
      <c r="N160" s="183"/>
      <c r="O160" s="183"/>
      <c r="P160" s="183"/>
      <c r="Q160" s="183"/>
      <c r="R160" s="183"/>
      <c r="S160" s="183"/>
      <c r="T160" s="184"/>
      <c r="AT160" s="178" t="s">
        <v>146</v>
      </c>
      <c r="AU160" s="178" t="s">
        <v>144</v>
      </c>
      <c r="AV160" s="11" t="s">
        <v>144</v>
      </c>
      <c r="AW160" s="11" t="s">
        <v>37</v>
      </c>
      <c r="AX160" s="11" t="s">
        <v>22</v>
      </c>
      <c r="AY160" s="178" t="s">
        <v>136</v>
      </c>
    </row>
    <row r="161" spans="2:65" s="1" customFormat="1" ht="31.5" customHeight="1" x14ac:dyDescent="0.35">
      <c r="B161" s="163"/>
      <c r="C161" s="164" t="s">
        <v>263</v>
      </c>
      <c r="D161" s="164" t="s">
        <v>138</v>
      </c>
      <c r="E161" s="165" t="s">
        <v>264</v>
      </c>
      <c r="F161" s="166" t="s">
        <v>265</v>
      </c>
      <c r="G161" s="167" t="s">
        <v>205</v>
      </c>
      <c r="H161" s="168">
        <v>4.8</v>
      </c>
      <c r="I161" s="169"/>
      <c r="J161" s="170">
        <f>ROUND(I161*H161,2)</f>
        <v>0</v>
      </c>
      <c r="K161" s="166" t="s">
        <v>142</v>
      </c>
      <c r="L161" s="34"/>
      <c r="M161" s="171" t="s">
        <v>3</v>
      </c>
      <c r="N161" s="172" t="s">
        <v>45</v>
      </c>
      <c r="O161" s="35"/>
      <c r="P161" s="173">
        <f>O161*H161</f>
        <v>0</v>
      </c>
      <c r="Q161" s="173">
        <v>0</v>
      </c>
      <c r="R161" s="173">
        <f>Q161*H161</f>
        <v>0</v>
      </c>
      <c r="S161" s="173">
        <v>0</v>
      </c>
      <c r="T161" s="174">
        <f>S161*H161</f>
        <v>0</v>
      </c>
      <c r="AR161" s="17" t="s">
        <v>143</v>
      </c>
      <c r="AT161" s="17" t="s">
        <v>138</v>
      </c>
      <c r="AU161" s="17" t="s">
        <v>144</v>
      </c>
      <c r="AY161" s="17" t="s">
        <v>136</v>
      </c>
      <c r="BE161" s="175">
        <f>IF(N161="základní",J161,0)</f>
        <v>0</v>
      </c>
      <c r="BF161" s="175">
        <f>IF(N161="snížená",J161,0)</f>
        <v>0</v>
      </c>
      <c r="BG161" s="175">
        <f>IF(N161="zákl. přenesená",J161,0)</f>
        <v>0</v>
      </c>
      <c r="BH161" s="175">
        <f>IF(N161="sníž. přenesená",J161,0)</f>
        <v>0</v>
      </c>
      <c r="BI161" s="175">
        <f>IF(N161="nulová",J161,0)</f>
        <v>0</v>
      </c>
      <c r="BJ161" s="17" t="s">
        <v>144</v>
      </c>
      <c r="BK161" s="175">
        <f>ROUND(I161*H161,2)</f>
        <v>0</v>
      </c>
      <c r="BL161" s="17" t="s">
        <v>143</v>
      </c>
      <c r="BM161" s="17" t="s">
        <v>266</v>
      </c>
    </row>
    <row r="162" spans="2:65" s="10" customFormat="1" ht="29.9" customHeight="1" x14ac:dyDescent="0.35">
      <c r="B162" s="149"/>
      <c r="D162" s="160" t="s">
        <v>72</v>
      </c>
      <c r="E162" s="161" t="s">
        <v>164</v>
      </c>
      <c r="F162" s="161" t="s">
        <v>267</v>
      </c>
      <c r="I162" s="152"/>
      <c r="J162" s="162">
        <f>BK162</f>
        <v>0</v>
      </c>
      <c r="L162" s="149"/>
      <c r="M162" s="154"/>
      <c r="N162" s="155"/>
      <c r="O162" s="155"/>
      <c r="P162" s="156">
        <f>SUM(P163:P217)</f>
        <v>0</v>
      </c>
      <c r="Q162" s="155"/>
      <c r="R162" s="156">
        <f>SUM(R163:R217)</f>
        <v>37.398737629999999</v>
      </c>
      <c r="S162" s="155"/>
      <c r="T162" s="157">
        <f>SUM(T163:T217)</f>
        <v>0</v>
      </c>
      <c r="AR162" s="150" t="s">
        <v>22</v>
      </c>
      <c r="AT162" s="158" t="s">
        <v>72</v>
      </c>
      <c r="AU162" s="158" t="s">
        <v>22</v>
      </c>
      <c r="AY162" s="150" t="s">
        <v>136</v>
      </c>
      <c r="BK162" s="159">
        <f>SUM(BK163:BK217)</f>
        <v>0</v>
      </c>
    </row>
    <row r="163" spans="2:65" s="1" customFormat="1" ht="31.5" customHeight="1" x14ac:dyDescent="0.35">
      <c r="B163" s="163"/>
      <c r="C163" s="164" t="s">
        <v>268</v>
      </c>
      <c r="D163" s="164" t="s">
        <v>138</v>
      </c>
      <c r="E163" s="165" t="s">
        <v>269</v>
      </c>
      <c r="F163" s="166" t="s">
        <v>270</v>
      </c>
      <c r="G163" s="167" t="s">
        <v>205</v>
      </c>
      <c r="H163" s="168">
        <v>4.875</v>
      </c>
      <c r="I163" s="169"/>
      <c r="J163" s="170">
        <f>ROUND(I163*H163,2)</f>
        <v>0</v>
      </c>
      <c r="K163" s="166" t="s">
        <v>142</v>
      </c>
      <c r="L163" s="34"/>
      <c r="M163" s="171" t="s">
        <v>3</v>
      </c>
      <c r="N163" s="172" t="s">
        <v>45</v>
      </c>
      <c r="O163" s="35"/>
      <c r="P163" s="173">
        <f>O163*H163</f>
        <v>0</v>
      </c>
      <c r="Q163" s="173">
        <v>4.8900000000000002E-3</v>
      </c>
      <c r="R163" s="173">
        <f>Q163*H163</f>
        <v>2.3838750000000002E-2</v>
      </c>
      <c r="S163" s="173">
        <v>0</v>
      </c>
      <c r="T163" s="174">
        <f>S163*H163</f>
        <v>0</v>
      </c>
      <c r="AR163" s="17" t="s">
        <v>143</v>
      </c>
      <c r="AT163" s="17" t="s">
        <v>138</v>
      </c>
      <c r="AU163" s="17" t="s">
        <v>144</v>
      </c>
      <c r="AY163" s="17" t="s">
        <v>136</v>
      </c>
      <c r="BE163" s="175">
        <f>IF(N163="základní",J163,0)</f>
        <v>0</v>
      </c>
      <c r="BF163" s="175">
        <f>IF(N163="snížená",J163,0)</f>
        <v>0</v>
      </c>
      <c r="BG163" s="175">
        <f>IF(N163="zákl. přenesená",J163,0)</f>
        <v>0</v>
      </c>
      <c r="BH163" s="175">
        <f>IF(N163="sníž. přenesená",J163,0)</f>
        <v>0</v>
      </c>
      <c r="BI163" s="175">
        <f>IF(N163="nulová",J163,0)</f>
        <v>0</v>
      </c>
      <c r="BJ163" s="17" t="s">
        <v>144</v>
      </c>
      <c r="BK163" s="175">
        <f>ROUND(I163*H163,2)</f>
        <v>0</v>
      </c>
      <c r="BL163" s="17" t="s">
        <v>143</v>
      </c>
      <c r="BM163" s="17" t="s">
        <v>271</v>
      </c>
    </row>
    <row r="164" spans="2:65" s="1" customFormat="1" ht="19" x14ac:dyDescent="0.35">
      <c r="B164" s="34"/>
      <c r="D164" s="177" t="s">
        <v>272</v>
      </c>
      <c r="F164" s="211" t="s">
        <v>273</v>
      </c>
      <c r="I164" s="212"/>
      <c r="L164" s="34"/>
      <c r="M164" s="63"/>
      <c r="N164" s="35"/>
      <c r="O164" s="35"/>
      <c r="P164" s="35"/>
      <c r="Q164" s="35"/>
      <c r="R164" s="35"/>
      <c r="S164" s="35"/>
      <c r="T164" s="64"/>
      <c r="AT164" s="17" t="s">
        <v>272</v>
      </c>
      <c r="AU164" s="17" t="s">
        <v>144</v>
      </c>
    </row>
    <row r="165" spans="2:65" s="11" customFormat="1" ht="12" x14ac:dyDescent="0.35">
      <c r="B165" s="176"/>
      <c r="D165" s="186" t="s">
        <v>146</v>
      </c>
      <c r="E165" s="200" t="s">
        <v>3</v>
      </c>
      <c r="F165" s="195" t="s">
        <v>274</v>
      </c>
      <c r="H165" s="196">
        <v>4.875</v>
      </c>
      <c r="I165" s="181"/>
      <c r="L165" s="176"/>
      <c r="M165" s="182"/>
      <c r="N165" s="183"/>
      <c r="O165" s="183"/>
      <c r="P165" s="183"/>
      <c r="Q165" s="183"/>
      <c r="R165" s="183"/>
      <c r="S165" s="183"/>
      <c r="T165" s="184"/>
      <c r="AT165" s="178" t="s">
        <v>146</v>
      </c>
      <c r="AU165" s="178" t="s">
        <v>144</v>
      </c>
      <c r="AV165" s="11" t="s">
        <v>144</v>
      </c>
      <c r="AW165" s="11" t="s">
        <v>37</v>
      </c>
      <c r="AX165" s="11" t="s">
        <v>22</v>
      </c>
      <c r="AY165" s="178" t="s">
        <v>136</v>
      </c>
    </row>
    <row r="166" spans="2:65" s="1" customFormat="1" ht="31.5" customHeight="1" x14ac:dyDescent="0.35">
      <c r="B166" s="163"/>
      <c r="C166" s="164" t="s">
        <v>275</v>
      </c>
      <c r="D166" s="164" t="s">
        <v>138</v>
      </c>
      <c r="E166" s="165" t="s">
        <v>276</v>
      </c>
      <c r="F166" s="166" t="s">
        <v>277</v>
      </c>
      <c r="G166" s="167" t="s">
        <v>205</v>
      </c>
      <c r="H166" s="168">
        <v>51.06</v>
      </c>
      <c r="I166" s="169"/>
      <c r="J166" s="170">
        <f>ROUND(I166*H166,2)</f>
        <v>0</v>
      </c>
      <c r="K166" s="166" t="s">
        <v>142</v>
      </c>
      <c r="L166" s="34"/>
      <c r="M166" s="171" t="s">
        <v>3</v>
      </c>
      <c r="N166" s="172" t="s">
        <v>45</v>
      </c>
      <c r="O166" s="35"/>
      <c r="P166" s="173">
        <f>O166*H166</f>
        <v>0</v>
      </c>
      <c r="Q166" s="173">
        <v>3.0000000000000001E-3</v>
      </c>
      <c r="R166" s="173">
        <f>Q166*H166</f>
        <v>0.15318000000000001</v>
      </c>
      <c r="S166" s="173">
        <v>0</v>
      </c>
      <c r="T166" s="174">
        <f>S166*H166</f>
        <v>0</v>
      </c>
      <c r="AR166" s="17" t="s">
        <v>143</v>
      </c>
      <c r="AT166" s="17" t="s">
        <v>138</v>
      </c>
      <c r="AU166" s="17" t="s">
        <v>144</v>
      </c>
      <c r="AY166" s="17" t="s">
        <v>136</v>
      </c>
      <c r="BE166" s="175">
        <f>IF(N166="základní",J166,0)</f>
        <v>0</v>
      </c>
      <c r="BF166" s="175">
        <f>IF(N166="snížená",J166,0)</f>
        <v>0</v>
      </c>
      <c r="BG166" s="175">
        <f>IF(N166="zákl. přenesená",J166,0)</f>
        <v>0</v>
      </c>
      <c r="BH166" s="175">
        <f>IF(N166="sníž. přenesená",J166,0)</f>
        <v>0</v>
      </c>
      <c r="BI166" s="175">
        <f>IF(N166="nulová",J166,0)</f>
        <v>0</v>
      </c>
      <c r="BJ166" s="17" t="s">
        <v>144</v>
      </c>
      <c r="BK166" s="175">
        <f>ROUND(I166*H166,2)</f>
        <v>0</v>
      </c>
      <c r="BL166" s="17" t="s">
        <v>143</v>
      </c>
      <c r="BM166" s="17" t="s">
        <v>278</v>
      </c>
    </row>
    <row r="167" spans="2:65" s="11" customFormat="1" ht="12" x14ac:dyDescent="0.35">
      <c r="B167" s="176"/>
      <c r="D167" s="186" t="s">
        <v>146</v>
      </c>
      <c r="E167" s="200" t="s">
        <v>3</v>
      </c>
      <c r="F167" s="195" t="s">
        <v>279</v>
      </c>
      <c r="H167" s="196">
        <v>51.06</v>
      </c>
      <c r="I167" s="181"/>
      <c r="L167" s="176"/>
      <c r="M167" s="182"/>
      <c r="N167" s="183"/>
      <c r="O167" s="183"/>
      <c r="P167" s="183"/>
      <c r="Q167" s="183"/>
      <c r="R167" s="183"/>
      <c r="S167" s="183"/>
      <c r="T167" s="184"/>
      <c r="AT167" s="178" t="s">
        <v>146</v>
      </c>
      <c r="AU167" s="178" t="s">
        <v>144</v>
      </c>
      <c r="AV167" s="11" t="s">
        <v>144</v>
      </c>
      <c r="AW167" s="11" t="s">
        <v>37</v>
      </c>
      <c r="AX167" s="11" t="s">
        <v>22</v>
      </c>
      <c r="AY167" s="178" t="s">
        <v>136</v>
      </c>
    </row>
    <row r="168" spans="2:65" s="1" customFormat="1" ht="44.25" customHeight="1" x14ac:dyDescent="0.35">
      <c r="B168" s="163"/>
      <c r="C168" s="164" t="s">
        <v>280</v>
      </c>
      <c r="D168" s="164" t="s">
        <v>138</v>
      </c>
      <c r="E168" s="165" t="s">
        <v>281</v>
      </c>
      <c r="F168" s="166" t="s">
        <v>282</v>
      </c>
      <c r="G168" s="167" t="s">
        <v>205</v>
      </c>
      <c r="H168" s="168">
        <v>9.75</v>
      </c>
      <c r="I168" s="169"/>
      <c r="J168" s="170">
        <f>ROUND(I168*H168,2)</f>
        <v>0</v>
      </c>
      <c r="K168" s="166" t="s">
        <v>142</v>
      </c>
      <c r="L168" s="34"/>
      <c r="M168" s="171" t="s">
        <v>3</v>
      </c>
      <c r="N168" s="172" t="s">
        <v>45</v>
      </c>
      <c r="O168" s="35"/>
      <c r="P168" s="173">
        <f>O168*H168</f>
        <v>0</v>
      </c>
      <c r="Q168" s="173">
        <v>1.8380000000000001E-2</v>
      </c>
      <c r="R168" s="173">
        <f>Q168*H168</f>
        <v>0.179205</v>
      </c>
      <c r="S168" s="173">
        <v>0</v>
      </c>
      <c r="T168" s="174">
        <f>S168*H168</f>
        <v>0</v>
      </c>
      <c r="AR168" s="17" t="s">
        <v>143</v>
      </c>
      <c r="AT168" s="17" t="s">
        <v>138</v>
      </c>
      <c r="AU168" s="17" t="s">
        <v>144</v>
      </c>
      <c r="AY168" s="17" t="s">
        <v>136</v>
      </c>
      <c r="BE168" s="175">
        <f>IF(N168="základní",J168,0)</f>
        <v>0</v>
      </c>
      <c r="BF168" s="175">
        <f>IF(N168="snížená",J168,0)</f>
        <v>0</v>
      </c>
      <c r="BG168" s="175">
        <f>IF(N168="zákl. přenesená",J168,0)</f>
        <v>0</v>
      </c>
      <c r="BH168" s="175">
        <f>IF(N168="sníž. přenesená",J168,0)</f>
        <v>0</v>
      </c>
      <c r="BI168" s="175">
        <f>IF(N168="nulová",J168,0)</f>
        <v>0</v>
      </c>
      <c r="BJ168" s="17" t="s">
        <v>144</v>
      </c>
      <c r="BK168" s="175">
        <f>ROUND(I168*H168,2)</f>
        <v>0</v>
      </c>
      <c r="BL168" s="17" t="s">
        <v>143</v>
      </c>
      <c r="BM168" s="17" t="s">
        <v>283</v>
      </c>
    </row>
    <row r="169" spans="2:65" s="11" customFormat="1" ht="12" x14ac:dyDescent="0.35">
      <c r="B169" s="176"/>
      <c r="D169" s="186" t="s">
        <v>146</v>
      </c>
      <c r="E169" s="200" t="s">
        <v>3</v>
      </c>
      <c r="F169" s="195" t="s">
        <v>284</v>
      </c>
      <c r="H169" s="196">
        <v>9.75</v>
      </c>
      <c r="I169" s="181"/>
      <c r="L169" s="176"/>
      <c r="M169" s="182"/>
      <c r="N169" s="183"/>
      <c r="O169" s="183"/>
      <c r="P169" s="183"/>
      <c r="Q169" s="183"/>
      <c r="R169" s="183"/>
      <c r="S169" s="183"/>
      <c r="T169" s="184"/>
      <c r="AT169" s="178" t="s">
        <v>146</v>
      </c>
      <c r="AU169" s="178" t="s">
        <v>144</v>
      </c>
      <c r="AV169" s="11" t="s">
        <v>144</v>
      </c>
      <c r="AW169" s="11" t="s">
        <v>37</v>
      </c>
      <c r="AX169" s="11" t="s">
        <v>22</v>
      </c>
      <c r="AY169" s="178" t="s">
        <v>136</v>
      </c>
    </row>
    <row r="170" spans="2:65" s="1" customFormat="1" ht="31.5" customHeight="1" x14ac:dyDescent="0.35">
      <c r="B170" s="163"/>
      <c r="C170" s="164" t="s">
        <v>285</v>
      </c>
      <c r="D170" s="164" t="s">
        <v>138</v>
      </c>
      <c r="E170" s="165" t="s">
        <v>286</v>
      </c>
      <c r="F170" s="166" t="s">
        <v>287</v>
      </c>
      <c r="G170" s="167" t="s">
        <v>205</v>
      </c>
      <c r="H170" s="168">
        <v>25</v>
      </c>
      <c r="I170" s="169"/>
      <c r="J170" s="170">
        <f>ROUND(I170*H170,2)</f>
        <v>0</v>
      </c>
      <c r="K170" s="166" t="s">
        <v>142</v>
      </c>
      <c r="L170" s="34"/>
      <c r="M170" s="171" t="s">
        <v>3</v>
      </c>
      <c r="N170" s="172" t="s">
        <v>45</v>
      </c>
      <c r="O170" s="35"/>
      <c r="P170" s="173">
        <f>O170*H170</f>
        <v>0</v>
      </c>
      <c r="Q170" s="173">
        <v>1.1129999999999999E-2</v>
      </c>
      <c r="R170" s="173">
        <f>Q170*H170</f>
        <v>0.27825</v>
      </c>
      <c r="S170" s="173">
        <v>0</v>
      </c>
      <c r="T170" s="174">
        <f>S170*H170</f>
        <v>0</v>
      </c>
      <c r="AR170" s="17" t="s">
        <v>143</v>
      </c>
      <c r="AT170" s="17" t="s">
        <v>138</v>
      </c>
      <c r="AU170" s="17" t="s">
        <v>144</v>
      </c>
      <c r="AY170" s="17" t="s">
        <v>136</v>
      </c>
      <c r="BE170" s="175">
        <f>IF(N170="základní",J170,0)</f>
        <v>0</v>
      </c>
      <c r="BF170" s="175">
        <f>IF(N170="snížená",J170,0)</f>
        <v>0</v>
      </c>
      <c r="BG170" s="175">
        <f>IF(N170="zákl. přenesená",J170,0)</f>
        <v>0</v>
      </c>
      <c r="BH170" s="175">
        <f>IF(N170="sníž. přenesená",J170,0)</f>
        <v>0</v>
      </c>
      <c r="BI170" s="175">
        <f>IF(N170="nulová",J170,0)</f>
        <v>0</v>
      </c>
      <c r="BJ170" s="17" t="s">
        <v>144</v>
      </c>
      <c r="BK170" s="175">
        <f>ROUND(I170*H170,2)</f>
        <v>0</v>
      </c>
      <c r="BL170" s="17" t="s">
        <v>143</v>
      </c>
      <c r="BM170" s="17" t="s">
        <v>288</v>
      </c>
    </row>
    <row r="171" spans="2:65" s="1" customFormat="1" ht="28.5" x14ac:dyDescent="0.35">
      <c r="B171" s="34"/>
      <c r="D171" s="177" t="s">
        <v>272</v>
      </c>
      <c r="F171" s="211" t="s">
        <v>289</v>
      </c>
      <c r="I171" s="212"/>
      <c r="L171" s="34"/>
      <c r="M171" s="63"/>
      <c r="N171" s="35"/>
      <c r="O171" s="35"/>
      <c r="P171" s="35"/>
      <c r="Q171" s="35"/>
      <c r="R171" s="35"/>
      <c r="S171" s="35"/>
      <c r="T171" s="64"/>
      <c r="AT171" s="17" t="s">
        <v>272</v>
      </c>
      <c r="AU171" s="17" t="s">
        <v>144</v>
      </c>
    </row>
    <row r="172" spans="2:65" s="11" customFormat="1" ht="12" x14ac:dyDescent="0.35">
      <c r="B172" s="176"/>
      <c r="D172" s="186" t="s">
        <v>146</v>
      </c>
      <c r="E172" s="200" t="s">
        <v>3</v>
      </c>
      <c r="F172" s="195" t="s">
        <v>263</v>
      </c>
      <c r="H172" s="196">
        <v>25</v>
      </c>
      <c r="I172" s="181"/>
      <c r="L172" s="176"/>
      <c r="M172" s="182"/>
      <c r="N172" s="183"/>
      <c r="O172" s="183"/>
      <c r="P172" s="183"/>
      <c r="Q172" s="183"/>
      <c r="R172" s="183"/>
      <c r="S172" s="183"/>
      <c r="T172" s="184"/>
      <c r="AT172" s="178" t="s">
        <v>146</v>
      </c>
      <c r="AU172" s="178" t="s">
        <v>144</v>
      </c>
      <c r="AV172" s="11" t="s">
        <v>144</v>
      </c>
      <c r="AW172" s="11" t="s">
        <v>37</v>
      </c>
      <c r="AX172" s="11" t="s">
        <v>22</v>
      </c>
      <c r="AY172" s="178" t="s">
        <v>136</v>
      </c>
    </row>
    <row r="173" spans="2:65" s="1" customFormat="1" ht="31.5" customHeight="1" x14ac:dyDescent="0.35">
      <c r="B173" s="163"/>
      <c r="C173" s="164" t="s">
        <v>290</v>
      </c>
      <c r="D173" s="164" t="s">
        <v>138</v>
      </c>
      <c r="E173" s="165" t="s">
        <v>291</v>
      </c>
      <c r="F173" s="166" t="s">
        <v>292</v>
      </c>
      <c r="G173" s="167" t="s">
        <v>205</v>
      </c>
      <c r="H173" s="168">
        <v>154.27000000000001</v>
      </c>
      <c r="I173" s="169"/>
      <c r="J173" s="170">
        <f>ROUND(I173*H173,2)</f>
        <v>0</v>
      </c>
      <c r="K173" s="166" t="s">
        <v>142</v>
      </c>
      <c r="L173" s="34"/>
      <c r="M173" s="171" t="s">
        <v>3</v>
      </c>
      <c r="N173" s="172" t="s">
        <v>45</v>
      </c>
      <c r="O173" s="35"/>
      <c r="P173" s="173">
        <f>O173*H173</f>
        <v>0</v>
      </c>
      <c r="Q173" s="173">
        <v>2.7300000000000001E-2</v>
      </c>
      <c r="R173" s="173">
        <f>Q173*H173</f>
        <v>4.2115710000000002</v>
      </c>
      <c r="S173" s="173">
        <v>0</v>
      </c>
      <c r="T173" s="174">
        <f>S173*H173</f>
        <v>0</v>
      </c>
      <c r="AR173" s="17" t="s">
        <v>143</v>
      </c>
      <c r="AT173" s="17" t="s">
        <v>138</v>
      </c>
      <c r="AU173" s="17" t="s">
        <v>144</v>
      </c>
      <c r="AY173" s="17" t="s">
        <v>136</v>
      </c>
      <c r="BE173" s="175">
        <f>IF(N173="základní",J173,0)</f>
        <v>0</v>
      </c>
      <c r="BF173" s="175">
        <f>IF(N173="snížená",J173,0)</f>
        <v>0</v>
      </c>
      <c r="BG173" s="175">
        <f>IF(N173="zákl. přenesená",J173,0)</f>
        <v>0</v>
      </c>
      <c r="BH173" s="175">
        <f>IF(N173="sníž. přenesená",J173,0)</f>
        <v>0</v>
      </c>
      <c r="BI173" s="175">
        <f>IF(N173="nulová",J173,0)</f>
        <v>0</v>
      </c>
      <c r="BJ173" s="17" t="s">
        <v>144</v>
      </c>
      <c r="BK173" s="175">
        <f>ROUND(I173*H173,2)</f>
        <v>0</v>
      </c>
      <c r="BL173" s="17" t="s">
        <v>143</v>
      </c>
      <c r="BM173" s="17" t="s">
        <v>293</v>
      </c>
    </row>
    <row r="174" spans="2:65" s="1" customFormat="1" ht="95" x14ac:dyDescent="0.35">
      <c r="B174" s="34"/>
      <c r="D174" s="177" t="s">
        <v>272</v>
      </c>
      <c r="F174" s="211" t="s">
        <v>294</v>
      </c>
      <c r="I174" s="212"/>
      <c r="L174" s="34"/>
      <c r="M174" s="63"/>
      <c r="N174" s="35"/>
      <c r="O174" s="35"/>
      <c r="P174" s="35"/>
      <c r="Q174" s="35"/>
      <c r="R174" s="35"/>
      <c r="S174" s="35"/>
      <c r="T174" s="64"/>
      <c r="AT174" s="17" t="s">
        <v>272</v>
      </c>
      <c r="AU174" s="17" t="s">
        <v>144</v>
      </c>
    </row>
    <row r="175" spans="2:65" s="11" customFormat="1" ht="12" x14ac:dyDescent="0.35">
      <c r="B175" s="176"/>
      <c r="D175" s="186" t="s">
        <v>146</v>
      </c>
      <c r="E175" s="200" t="s">
        <v>3</v>
      </c>
      <c r="F175" s="195" t="s">
        <v>295</v>
      </c>
      <c r="H175" s="196">
        <v>154.27000000000001</v>
      </c>
      <c r="I175" s="181"/>
      <c r="L175" s="176"/>
      <c r="M175" s="182"/>
      <c r="N175" s="183"/>
      <c r="O175" s="183"/>
      <c r="P175" s="183"/>
      <c r="Q175" s="183"/>
      <c r="R175" s="183"/>
      <c r="S175" s="183"/>
      <c r="T175" s="184"/>
      <c r="AT175" s="178" t="s">
        <v>146</v>
      </c>
      <c r="AU175" s="178" t="s">
        <v>144</v>
      </c>
      <c r="AV175" s="11" t="s">
        <v>144</v>
      </c>
      <c r="AW175" s="11" t="s">
        <v>37</v>
      </c>
      <c r="AX175" s="11" t="s">
        <v>22</v>
      </c>
      <c r="AY175" s="178" t="s">
        <v>136</v>
      </c>
    </row>
    <row r="176" spans="2:65" s="1" customFormat="1" ht="31.5" customHeight="1" x14ac:dyDescent="0.35">
      <c r="B176" s="163"/>
      <c r="C176" s="164" t="s">
        <v>296</v>
      </c>
      <c r="D176" s="164" t="s">
        <v>138</v>
      </c>
      <c r="E176" s="165" t="s">
        <v>297</v>
      </c>
      <c r="F176" s="166" t="s">
        <v>298</v>
      </c>
      <c r="G176" s="167" t="s">
        <v>205</v>
      </c>
      <c r="H176" s="168">
        <v>88.518000000000001</v>
      </c>
      <c r="I176" s="169"/>
      <c r="J176" s="170">
        <f>ROUND(I176*H176,2)</f>
        <v>0</v>
      </c>
      <c r="K176" s="166" t="s">
        <v>142</v>
      </c>
      <c r="L176" s="34"/>
      <c r="M176" s="171" t="s">
        <v>3</v>
      </c>
      <c r="N176" s="172" t="s">
        <v>45</v>
      </c>
      <c r="O176" s="35"/>
      <c r="P176" s="173">
        <f>O176*H176</f>
        <v>0</v>
      </c>
      <c r="Q176" s="173">
        <v>1.1129999999999999E-2</v>
      </c>
      <c r="R176" s="173">
        <f>Q176*H176</f>
        <v>0.98520533999999993</v>
      </c>
      <c r="S176" s="173">
        <v>0</v>
      </c>
      <c r="T176" s="174">
        <f>S176*H176</f>
        <v>0</v>
      </c>
      <c r="AR176" s="17" t="s">
        <v>143</v>
      </c>
      <c r="AT176" s="17" t="s">
        <v>138</v>
      </c>
      <c r="AU176" s="17" t="s">
        <v>144</v>
      </c>
      <c r="AY176" s="17" t="s">
        <v>136</v>
      </c>
      <c r="BE176" s="175">
        <f>IF(N176="základní",J176,0)</f>
        <v>0</v>
      </c>
      <c r="BF176" s="175">
        <f>IF(N176="snížená",J176,0)</f>
        <v>0</v>
      </c>
      <c r="BG176" s="175">
        <f>IF(N176="zákl. přenesená",J176,0)</f>
        <v>0</v>
      </c>
      <c r="BH176" s="175">
        <f>IF(N176="sníž. přenesená",J176,0)</f>
        <v>0</v>
      </c>
      <c r="BI176" s="175">
        <f>IF(N176="nulová",J176,0)</f>
        <v>0</v>
      </c>
      <c r="BJ176" s="17" t="s">
        <v>144</v>
      </c>
      <c r="BK176" s="175">
        <f>ROUND(I176*H176,2)</f>
        <v>0</v>
      </c>
      <c r="BL176" s="17" t="s">
        <v>143</v>
      </c>
      <c r="BM176" s="17" t="s">
        <v>299</v>
      </c>
    </row>
    <row r="177" spans="2:65" s="1" customFormat="1" ht="28.5" x14ac:dyDescent="0.35">
      <c r="B177" s="34"/>
      <c r="D177" s="177" t="s">
        <v>272</v>
      </c>
      <c r="F177" s="211" t="s">
        <v>289</v>
      </c>
      <c r="I177" s="212"/>
      <c r="L177" s="34"/>
      <c r="M177" s="63"/>
      <c r="N177" s="35"/>
      <c r="O177" s="35"/>
      <c r="P177" s="35"/>
      <c r="Q177" s="35"/>
      <c r="R177" s="35"/>
      <c r="S177" s="35"/>
      <c r="T177" s="64"/>
      <c r="AT177" s="17" t="s">
        <v>272</v>
      </c>
      <c r="AU177" s="17" t="s">
        <v>144</v>
      </c>
    </row>
    <row r="178" spans="2:65" s="11" customFormat="1" ht="12" x14ac:dyDescent="0.35">
      <c r="B178" s="176"/>
      <c r="D178" s="186" t="s">
        <v>146</v>
      </c>
      <c r="E178" s="200" t="s">
        <v>3</v>
      </c>
      <c r="F178" s="195" t="s">
        <v>300</v>
      </c>
      <c r="H178" s="196">
        <v>88.518000000000001</v>
      </c>
      <c r="I178" s="181"/>
      <c r="L178" s="176"/>
      <c r="M178" s="182"/>
      <c r="N178" s="183"/>
      <c r="O178" s="183"/>
      <c r="P178" s="183"/>
      <c r="Q178" s="183"/>
      <c r="R178" s="183"/>
      <c r="S178" s="183"/>
      <c r="T178" s="184"/>
      <c r="AT178" s="178" t="s">
        <v>146</v>
      </c>
      <c r="AU178" s="178" t="s">
        <v>144</v>
      </c>
      <c r="AV178" s="11" t="s">
        <v>144</v>
      </c>
      <c r="AW178" s="11" t="s">
        <v>37</v>
      </c>
      <c r="AX178" s="11" t="s">
        <v>22</v>
      </c>
      <c r="AY178" s="178" t="s">
        <v>136</v>
      </c>
    </row>
    <row r="179" spans="2:65" s="1" customFormat="1" ht="31.5" customHeight="1" x14ac:dyDescent="0.35">
      <c r="B179" s="163"/>
      <c r="C179" s="164" t="s">
        <v>301</v>
      </c>
      <c r="D179" s="164" t="s">
        <v>138</v>
      </c>
      <c r="E179" s="165" t="s">
        <v>302</v>
      </c>
      <c r="F179" s="166" t="s">
        <v>303</v>
      </c>
      <c r="G179" s="167" t="s">
        <v>205</v>
      </c>
      <c r="H179" s="168">
        <v>51.06</v>
      </c>
      <c r="I179" s="169"/>
      <c r="J179" s="170">
        <f>ROUND(I179*H179,2)</f>
        <v>0</v>
      </c>
      <c r="K179" s="166" t="s">
        <v>142</v>
      </c>
      <c r="L179" s="34"/>
      <c r="M179" s="171" t="s">
        <v>3</v>
      </c>
      <c r="N179" s="172" t="s">
        <v>45</v>
      </c>
      <c r="O179" s="35"/>
      <c r="P179" s="173">
        <f>O179*H179</f>
        <v>0</v>
      </c>
      <c r="Q179" s="173">
        <v>8.6499999999999997E-3</v>
      </c>
      <c r="R179" s="173">
        <f>Q179*H179</f>
        <v>0.44166899999999998</v>
      </c>
      <c r="S179" s="173">
        <v>0</v>
      </c>
      <c r="T179" s="174">
        <f>S179*H179</f>
        <v>0</v>
      </c>
      <c r="AR179" s="17" t="s">
        <v>143</v>
      </c>
      <c r="AT179" s="17" t="s">
        <v>138</v>
      </c>
      <c r="AU179" s="17" t="s">
        <v>144</v>
      </c>
      <c r="AY179" s="17" t="s">
        <v>136</v>
      </c>
      <c r="BE179" s="175">
        <f>IF(N179="základní",J179,0)</f>
        <v>0</v>
      </c>
      <c r="BF179" s="175">
        <f>IF(N179="snížená",J179,0)</f>
        <v>0</v>
      </c>
      <c r="BG179" s="175">
        <f>IF(N179="zákl. přenesená",J179,0)</f>
        <v>0</v>
      </c>
      <c r="BH179" s="175">
        <f>IF(N179="sníž. přenesená",J179,0)</f>
        <v>0</v>
      </c>
      <c r="BI179" s="175">
        <f>IF(N179="nulová",J179,0)</f>
        <v>0</v>
      </c>
      <c r="BJ179" s="17" t="s">
        <v>144</v>
      </c>
      <c r="BK179" s="175">
        <f>ROUND(I179*H179,2)</f>
        <v>0</v>
      </c>
      <c r="BL179" s="17" t="s">
        <v>143</v>
      </c>
      <c r="BM179" s="17" t="s">
        <v>304</v>
      </c>
    </row>
    <row r="180" spans="2:65" s="11" customFormat="1" ht="12" x14ac:dyDescent="0.35">
      <c r="B180" s="176"/>
      <c r="D180" s="186" t="s">
        <v>146</v>
      </c>
      <c r="E180" s="200" t="s">
        <v>3</v>
      </c>
      <c r="F180" s="195" t="s">
        <v>305</v>
      </c>
      <c r="H180" s="196">
        <v>51.06</v>
      </c>
      <c r="I180" s="181"/>
      <c r="L180" s="176"/>
      <c r="M180" s="182"/>
      <c r="N180" s="183"/>
      <c r="O180" s="183"/>
      <c r="P180" s="183"/>
      <c r="Q180" s="183"/>
      <c r="R180" s="183"/>
      <c r="S180" s="183"/>
      <c r="T180" s="184"/>
      <c r="AT180" s="178" t="s">
        <v>146</v>
      </c>
      <c r="AU180" s="178" t="s">
        <v>144</v>
      </c>
      <c r="AV180" s="11" t="s">
        <v>144</v>
      </c>
      <c r="AW180" s="11" t="s">
        <v>37</v>
      </c>
      <c r="AX180" s="11" t="s">
        <v>22</v>
      </c>
      <c r="AY180" s="178" t="s">
        <v>136</v>
      </c>
    </row>
    <row r="181" spans="2:65" s="1" customFormat="1" ht="22.5" customHeight="1" x14ac:dyDescent="0.35">
      <c r="B181" s="163"/>
      <c r="C181" s="201" t="s">
        <v>306</v>
      </c>
      <c r="D181" s="201" t="s">
        <v>209</v>
      </c>
      <c r="E181" s="202" t="s">
        <v>307</v>
      </c>
      <c r="F181" s="203" t="s">
        <v>308</v>
      </c>
      <c r="G181" s="204" t="s">
        <v>205</v>
      </c>
      <c r="H181" s="205">
        <v>52.081000000000003</v>
      </c>
      <c r="I181" s="206"/>
      <c r="J181" s="207">
        <f>ROUND(I181*H181,2)</f>
        <v>0</v>
      </c>
      <c r="K181" s="203" t="s">
        <v>142</v>
      </c>
      <c r="L181" s="208"/>
      <c r="M181" s="209" t="s">
        <v>3</v>
      </c>
      <c r="N181" s="210" t="s">
        <v>45</v>
      </c>
      <c r="O181" s="35"/>
      <c r="P181" s="173">
        <f>O181*H181</f>
        <v>0</v>
      </c>
      <c r="Q181" s="173">
        <v>2.3800000000000002E-3</v>
      </c>
      <c r="R181" s="173">
        <f>Q181*H181</f>
        <v>0.12395278000000001</v>
      </c>
      <c r="S181" s="173">
        <v>0</v>
      </c>
      <c r="T181" s="174">
        <f>S181*H181</f>
        <v>0</v>
      </c>
      <c r="AR181" s="17" t="s">
        <v>173</v>
      </c>
      <c r="AT181" s="17" t="s">
        <v>209</v>
      </c>
      <c r="AU181" s="17" t="s">
        <v>144</v>
      </c>
      <c r="AY181" s="17" t="s">
        <v>136</v>
      </c>
      <c r="BE181" s="175">
        <f>IF(N181="základní",J181,0)</f>
        <v>0</v>
      </c>
      <c r="BF181" s="175">
        <f>IF(N181="snížená",J181,0)</f>
        <v>0</v>
      </c>
      <c r="BG181" s="175">
        <f>IF(N181="zákl. přenesená",J181,0)</f>
        <v>0</v>
      </c>
      <c r="BH181" s="175">
        <f>IF(N181="sníž. přenesená",J181,0)</f>
        <v>0</v>
      </c>
      <c r="BI181" s="175">
        <f>IF(N181="nulová",J181,0)</f>
        <v>0</v>
      </c>
      <c r="BJ181" s="17" t="s">
        <v>144</v>
      </c>
      <c r="BK181" s="175">
        <f>ROUND(I181*H181,2)</f>
        <v>0</v>
      </c>
      <c r="BL181" s="17" t="s">
        <v>143</v>
      </c>
      <c r="BM181" s="17" t="s">
        <v>309</v>
      </c>
    </row>
    <row r="182" spans="2:65" s="1" customFormat="1" ht="19" x14ac:dyDescent="0.35">
      <c r="B182" s="34"/>
      <c r="D182" s="177" t="s">
        <v>234</v>
      </c>
      <c r="F182" s="211" t="s">
        <v>310</v>
      </c>
      <c r="I182" s="212"/>
      <c r="L182" s="34"/>
      <c r="M182" s="63"/>
      <c r="N182" s="35"/>
      <c r="O182" s="35"/>
      <c r="P182" s="35"/>
      <c r="Q182" s="35"/>
      <c r="R182" s="35"/>
      <c r="S182" s="35"/>
      <c r="T182" s="64"/>
      <c r="AT182" s="17" t="s">
        <v>234</v>
      </c>
      <c r="AU182" s="17" t="s">
        <v>144</v>
      </c>
    </row>
    <row r="183" spans="2:65" s="11" customFormat="1" ht="12" x14ac:dyDescent="0.35">
      <c r="B183" s="176"/>
      <c r="D183" s="186" t="s">
        <v>146</v>
      </c>
      <c r="F183" s="195" t="s">
        <v>311</v>
      </c>
      <c r="H183" s="196">
        <v>52.081000000000003</v>
      </c>
      <c r="I183" s="181"/>
      <c r="L183" s="176"/>
      <c r="M183" s="182"/>
      <c r="N183" s="183"/>
      <c r="O183" s="183"/>
      <c r="P183" s="183"/>
      <c r="Q183" s="183"/>
      <c r="R183" s="183"/>
      <c r="S183" s="183"/>
      <c r="T183" s="184"/>
      <c r="AT183" s="178" t="s">
        <v>146</v>
      </c>
      <c r="AU183" s="178" t="s">
        <v>144</v>
      </c>
      <c r="AV183" s="11" t="s">
        <v>144</v>
      </c>
      <c r="AW183" s="11" t="s">
        <v>4</v>
      </c>
      <c r="AX183" s="11" t="s">
        <v>22</v>
      </c>
      <c r="AY183" s="178" t="s">
        <v>136</v>
      </c>
    </row>
    <row r="184" spans="2:65" s="1" customFormat="1" ht="44.25" customHeight="1" x14ac:dyDescent="0.35">
      <c r="B184" s="163"/>
      <c r="C184" s="164" t="s">
        <v>312</v>
      </c>
      <c r="D184" s="164" t="s">
        <v>138</v>
      </c>
      <c r="E184" s="165" t="s">
        <v>313</v>
      </c>
      <c r="F184" s="166" t="s">
        <v>314</v>
      </c>
      <c r="G184" s="167" t="s">
        <v>205</v>
      </c>
      <c r="H184" s="168">
        <v>95.825000000000003</v>
      </c>
      <c r="I184" s="169"/>
      <c r="J184" s="170">
        <f>ROUND(I184*H184,2)</f>
        <v>0</v>
      </c>
      <c r="K184" s="166" t="s">
        <v>142</v>
      </c>
      <c r="L184" s="34"/>
      <c r="M184" s="171" t="s">
        <v>3</v>
      </c>
      <c r="N184" s="172" t="s">
        <v>45</v>
      </c>
      <c r="O184" s="35"/>
      <c r="P184" s="173">
        <f>O184*H184</f>
        <v>0</v>
      </c>
      <c r="Q184" s="173">
        <v>1.8380000000000001E-2</v>
      </c>
      <c r="R184" s="173">
        <f>Q184*H184</f>
        <v>1.7612635000000001</v>
      </c>
      <c r="S184" s="173">
        <v>0</v>
      </c>
      <c r="T184" s="174">
        <f>S184*H184</f>
        <v>0</v>
      </c>
      <c r="AR184" s="17" t="s">
        <v>143</v>
      </c>
      <c r="AT184" s="17" t="s">
        <v>138</v>
      </c>
      <c r="AU184" s="17" t="s">
        <v>144</v>
      </c>
      <c r="AY184" s="17" t="s">
        <v>136</v>
      </c>
      <c r="BE184" s="175">
        <f>IF(N184="základní",J184,0)</f>
        <v>0</v>
      </c>
      <c r="BF184" s="175">
        <f>IF(N184="snížená",J184,0)</f>
        <v>0</v>
      </c>
      <c r="BG184" s="175">
        <f>IF(N184="zákl. přenesená",J184,0)</f>
        <v>0</v>
      </c>
      <c r="BH184" s="175">
        <f>IF(N184="sníž. přenesená",J184,0)</f>
        <v>0</v>
      </c>
      <c r="BI184" s="175">
        <f>IF(N184="nulová",J184,0)</f>
        <v>0</v>
      </c>
      <c r="BJ184" s="17" t="s">
        <v>144</v>
      </c>
      <c r="BK184" s="175">
        <f>ROUND(I184*H184,2)</f>
        <v>0</v>
      </c>
      <c r="BL184" s="17" t="s">
        <v>143</v>
      </c>
      <c r="BM184" s="17" t="s">
        <v>315</v>
      </c>
    </row>
    <row r="185" spans="2:65" s="11" customFormat="1" ht="24" x14ac:dyDescent="0.35">
      <c r="B185" s="176"/>
      <c r="D185" s="186" t="s">
        <v>146</v>
      </c>
      <c r="E185" s="200" t="s">
        <v>3</v>
      </c>
      <c r="F185" s="195" t="s">
        <v>316</v>
      </c>
      <c r="H185" s="196">
        <v>95.825000000000003</v>
      </c>
      <c r="I185" s="181"/>
      <c r="L185" s="176"/>
      <c r="M185" s="182"/>
      <c r="N185" s="183"/>
      <c r="O185" s="183"/>
      <c r="P185" s="183"/>
      <c r="Q185" s="183"/>
      <c r="R185" s="183"/>
      <c r="S185" s="183"/>
      <c r="T185" s="184"/>
      <c r="AT185" s="178" t="s">
        <v>146</v>
      </c>
      <c r="AU185" s="178" t="s">
        <v>144</v>
      </c>
      <c r="AV185" s="11" t="s">
        <v>144</v>
      </c>
      <c r="AW185" s="11" t="s">
        <v>37</v>
      </c>
      <c r="AX185" s="11" t="s">
        <v>22</v>
      </c>
      <c r="AY185" s="178" t="s">
        <v>136</v>
      </c>
    </row>
    <row r="186" spans="2:65" s="1" customFormat="1" ht="31.5" customHeight="1" x14ac:dyDescent="0.35">
      <c r="B186" s="163"/>
      <c r="C186" s="164" t="s">
        <v>317</v>
      </c>
      <c r="D186" s="164" t="s">
        <v>138</v>
      </c>
      <c r="E186" s="165" t="s">
        <v>318</v>
      </c>
      <c r="F186" s="166" t="s">
        <v>319</v>
      </c>
      <c r="G186" s="167" t="s">
        <v>205</v>
      </c>
      <c r="H186" s="168">
        <v>115.783</v>
      </c>
      <c r="I186" s="169"/>
      <c r="J186" s="170">
        <f>ROUND(I186*H186,2)</f>
        <v>0</v>
      </c>
      <c r="K186" s="166" t="s">
        <v>142</v>
      </c>
      <c r="L186" s="34"/>
      <c r="M186" s="171" t="s">
        <v>3</v>
      </c>
      <c r="N186" s="172" t="s">
        <v>45</v>
      </c>
      <c r="O186" s="35"/>
      <c r="P186" s="173">
        <f>O186*H186</f>
        <v>0</v>
      </c>
      <c r="Q186" s="173">
        <v>1.8380000000000001E-2</v>
      </c>
      <c r="R186" s="173">
        <f>Q186*H186</f>
        <v>2.1280915400000002</v>
      </c>
      <c r="S186" s="173">
        <v>0</v>
      </c>
      <c r="T186" s="174">
        <f>S186*H186</f>
        <v>0</v>
      </c>
      <c r="AR186" s="17" t="s">
        <v>143</v>
      </c>
      <c r="AT186" s="17" t="s">
        <v>138</v>
      </c>
      <c r="AU186" s="17" t="s">
        <v>144</v>
      </c>
      <c r="AY186" s="17" t="s">
        <v>136</v>
      </c>
      <c r="BE186" s="175">
        <f>IF(N186="základní",J186,0)</f>
        <v>0</v>
      </c>
      <c r="BF186" s="175">
        <f>IF(N186="snížená",J186,0)</f>
        <v>0</v>
      </c>
      <c r="BG186" s="175">
        <f>IF(N186="zákl. přenesená",J186,0)</f>
        <v>0</v>
      </c>
      <c r="BH186" s="175">
        <f>IF(N186="sníž. přenesená",J186,0)</f>
        <v>0</v>
      </c>
      <c r="BI186" s="175">
        <f>IF(N186="nulová",J186,0)</f>
        <v>0</v>
      </c>
      <c r="BJ186" s="17" t="s">
        <v>144</v>
      </c>
      <c r="BK186" s="175">
        <f>ROUND(I186*H186,2)</f>
        <v>0</v>
      </c>
      <c r="BL186" s="17" t="s">
        <v>143</v>
      </c>
      <c r="BM186" s="17" t="s">
        <v>320</v>
      </c>
    </row>
    <row r="187" spans="2:65" s="11" customFormat="1" ht="12" x14ac:dyDescent="0.35">
      <c r="B187" s="176"/>
      <c r="D187" s="186" t="s">
        <v>146</v>
      </c>
      <c r="E187" s="200" t="s">
        <v>3</v>
      </c>
      <c r="F187" s="195" t="s">
        <v>321</v>
      </c>
      <c r="H187" s="196">
        <v>115.783</v>
      </c>
      <c r="I187" s="181"/>
      <c r="L187" s="176"/>
      <c r="M187" s="182"/>
      <c r="N187" s="183"/>
      <c r="O187" s="183"/>
      <c r="P187" s="183"/>
      <c r="Q187" s="183"/>
      <c r="R187" s="183"/>
      <c r="S187" s="183"/>
      <c r="T187" s="184"/>
      <c r="AT187" s="178" t="s">
        <v>146</v>
      </c>
      <c r="AU187" s="178" t="s">
        <v>144</v>
      </c>
      <c r="AV187" s="11" t="s">
        <v>144</v>
      </c>
      <c r="AW187" s="11" t="s">
        <v>37</v>
      </c>
      <c r="AX187" s="11" t="s">
        <v>22</v>
      </c>
      <c r="AY187" s="178" t="s">
        <v>136</v>
      </c>
    </row>
    <row r="188" spans="2:65" s="1" customFormat="1" ht="22.5" customHeight="1" x14ac:dyDescent="0.35">
      <c r="B188" s="163"/>
      <c r="C188" s="164" t="s">
        <v>322</v>
      </c>
      <c r="D188" s="164" t="s">
        <v>138</v>
      </c>
      <c r="E188" s="165" t="s">
        <v>323</v>
      </c>
      <c r="F188" s="166" t="s">
        <v>324</v>
      </c>
      <c r="G188" s="167" t="s">
        <v>205</v>
      </c>
      <c r="H188" s="168">
        <v>21.65</v>
      </c>
      <c r="I188" s="169"/>
      <c r="J188" s="170">
        <f>ROUND(I188*H188,2)</f>
        <v>0</v>
      </c>
      <c r="K188" s="166" t="s">
        <v>3</v>
      </c>
      <c r="L188" s="34"/>
      <c r="M188" s="171" t="s">
        <v>3</v>
      </c>
      <c r="N188" s="172" t="s">
        <v>45</v>
      </c>
      <c r="O188" s="35"/>
      <c r="P188" s="173">
        <f>O188*H188</f>
        <v>0</v>
      </c>
      <c r="Q188" s="173">
        <v>0</v>
      </c>
      <c r="R188" s="173">
        <f>Q188*H188</f>
        <v>0</v>
      </c>
      <c r="S188" s="173">
        <v>0</v>
      </c>
      <c r="T188" s="174">
        <f>S188*H188</f>
        <v>0</v>
      </c>
      <c r="AR188" s="17" t="s">
        <v>143</v>
      </c>
      <c r="AT188" s="17" t="s">
        <v>138</v>
      </c>
      <c r="AU188" s="17" t="s">
        <v>144</v>
      </c>
      <c r="AY188" s="17" t="s">
        <v>136</v>
      </c>
      <c r="BE188" s="175">
        <f>IF(N188="základní",J188,0)</f>
        <v>0</v>
      </c>
      <c r="BF188" s="175">
        <f>IF(N188="snížená",J188,0)</f>
        <v>0</v>
      </c>
      <c r="BG188" s="175">
        <f>IF(N188="zákl. přenesená",J188,0)</f>
        <v>0</v>
      </c>
      <c r="BH188" s="175">
        <f>IF(N188="sníž. přenesená",J188,0)</f>
        <v>0</v>
      </c>
      <c r="BI188" s="175">
        <f>IF(N188="nulová",J188,0)</f>
        <v>0</v>
      </c>
      <c r="BJ188" s="17" t="s">
        <v>144</v>
      </c>
      <c r="BK188" s="175">
        <f>ROUND(I188*H188,2)</f>
        <v>0</v>
      </c>
      <c r="BL188" s="17" t="s">
        <v>143</v>
      </c>
      <c r="BM188" s="17" t="s">
        <v>325</v>
      </c>
    </row>
    <row r="189" spans="2:65" s="13" customFormat="1" ht="24" x14ac:dyDescent="0.35">
      <c r="B189" s="213"/>
      <c r="D189" s="177" t="s">
        <v>146</v>
      </c>
      <c r="E189" s="214" t="s">
        <v>3</v>
      </c>
      <c r="F189" s="215" t="s">
        <v>326</v>
      </c>
      <c r="H189" s="216" t="s">
        <v>3</v>
      </c>
      <c r="I189" s="217"/>
      <c r="L189" s="213"/>
      <c r="M189" s="218"/>
      <c r="N189" s="219"/>
      <c r="O189" s="219"/>
      <c r="P189" s="219"/>
      <c r="Q189" s="219"/>
      <c r="R189" s="219"/>
      <c r="S189" s="219"/>
      <c r="T189" s="220"/>
      <c r="AT189" s="216" t="s">
        <v>146</v>
      </c>
      <c r="AU189" s="216" t="s">
        <v>144</v>
      </c>
      <c r="AV189" s="13" t="s">
        <v>22</v>
      </c>
      <c r="AW189" s="13" t="s">
        <v>37</v>
      </c>
      <c r="AX189" s="13" t="s">
        <v>73</v>
      </c>
      <c r="AY189" s="216" t="s">
        <v>136</v>
      </c>
    </row>
    <row r="190" spans="2:65" s="13" customFormat="1" ht="24" x14ac:dyDescent="0.35">
      <c r="B190" s="213"/>
      <c r="D190" s="177" t="s">
        <v>146</v>
      </c>
      <c r="E190" s="214" t="s">
        <v>3</v>
      </c>
      <c r="F190" s="215" t="s">
        <v>327</v>
      </c>
      <c r="H190" s="216" t="s">
        <v>3</v>
      </c>
      <c r="I190" s="217"/>
      <c r="L190" s="213"/>
      <c r="M190" s="218"/>
      <c r="N190" s="219"/>
      <c r="O190" s="219"/>
      <c r="P190" s="219"/>
      <c r="Q190" s="219"/>
      <c r="R190" s="219"/>
      <c r="S190" s="219"/>
      <c r="T190" s="220"/>
      <c r="AT190" s="216" t="s">
        <v>146</v>
      </c>
      <c r="AU190" s="216" t="s">
        <v>144</v>
      </c>
      <c r="AV190" s="13" t="s">
        <v>22</v>
      </c>
      <c r="AW190" s="13" t="s">
        <v>37</v>
      </c>
      <c r="AX190" s="13" t="s">
        <v>73</v>
      </c>
      <c r="AY190" s="216" t="s">
        <v>136</v>
      </c>
    </row>
    <row r="191" spans="2:65" s="11" customFormat="1" ht="12" x14ac:dyDescent="0.35">
      <c r="B191" s="176"/>
      <c r="D191" s="177" t="s">
        <v>146</v>
      </c>
      <c r="E191" s="178" t="s">
        <v>3</v>
      </c>
      <c r="F191" s="179" t="s">
        <v>328</v>
      </c>
      <c r="H191" s="180">
        <v>7.0750000000000002</v>
      </c>
      <c r="I191" s="181"/>
      <c r="L191" s="176"/>
      <c r="M191" s="182"/>
      <c r="N191" s="183"/>
      <c r="O191" s="183"/>
      <c r="P191" s="183"/>
      <c r="Q191" s="183"/>
      <c r="R191" s="183"/>
      <c r="S191" s="183"/>
      <c r="T191" s="184"/>
      <c r="AT191" s="178" t="s">
        <v>146</v>
      </c>
      <c r="AU191" s="178" t="s">
        <v>144</v>
      </c>
      <c r="AV191" s="11" t="s">
        <v>144</v>
      </c>
      <c r="AW191" s="11" t="s">
        <v>37</v>
      </c>
      <c r="AX191" s="11" t="s">
        <v>73</v>
      </c>
      <c r="AY191" s="178" t="s">
        <v>136</v>
      </c>
    </row>
    <row r="192" spans="2:65" s="11" customFormat="1" ht="12" x14ac:dyDescent="0.35">
      <c r="B192" s="176"/>
      <c r="D192" s="177" t="s">
        <v>146</v>
      </c>
      <c r="E192" s="178" t="s">
        <v>3</v>
      </c>
      <c r="F192" s="179" t="s">
        <v>329</v>
      </c>
      <c r="H192" s="180">
        <v>11.35</v>
      </c>
      <c r="I192" s="181"/>
      <c r="L192" s="176"/>
      <c r="M192" s="182"/>
      <c r="N192" s="183"/>
      <c r="O192" s="183"/>
      <c r="P192" s="183"/>
      <c r="Q192" s="183"/>
      <c r="R192" s="183"/>
      <c r="S192" s="183"/>
      <c r="T192" s="184"/>
      <c r="AT192" s="178" t="s">
        <v>146</v>
      </c>
      <c r="AU192" s="178" t="s">
        <v>144</v>
      </c>
      <c r="AV192" s="11" t="s">
        <v>144</v>
      </c>
      <c r="AW192" s="11" t="s">
        <v>37</v>
      </c>
      <c r="AX192" s="11" t="s">
        <v>73</v>
      </c>
      <c r="AY192" s="178" t="s">
        <v>136</v>
      </c>
    </row>
    <row r="193" spans="2:65" s="11" customFormat="1" ht="12" x14ac:dyDescent="0.35">
      <c r="B193" s="176"/>
      <c r="D193" s="177" t="s">
        <v>146</v>
      </c>
      <c r="E193" s="178" t="s">
        <v>3</v>
      </c>
      <c r="F193" s="179" t="s">
        <v>330</v>
      </c>
      <c r="H193" s="180">
        <v>3.2250000000000001</v>
      </c>
      <c r="I193" s="181"/>
      <c r="L193" s="176"/>
      <c r="M193" s="182"/>
      <c r="N193" s="183"/>
      <c r="O193" s="183"/>
      <c r="P193" s="183"/>
      <c r="Q193" s="183"/>
      <c r="R193" s="183"/>
      <c r="S193" s="183"/>
      <c r="T193" s="184"/>
      <c r="AT193" s="178" t="s">
        <v>146</v>
      </c>
      <c r="AU193" s="178" t="s">
        <v>144</v>
      </c>
      <c r="AV193" s="11" t="s">
        <v>144</v>
      </c>
      <c r="AW193" s="11" t="s">
        <v>37</v>
      </c>
      <c r="AX193" s="11" t="s">
        <v>73</v>
      </c>
      <c r="AY193" s="178" t="s">
        <v>136</v>
      </c>
    </row>
    <row r="194" spans="2:65" s="12" customFormat="1" ht="12" x14ac:dyDescent="0.35">
      <c r="B194" s="185"/>
      <c r="D194" s="186" t="s">
        <v>146</v>
      </c>
      <c r="E194" s="187" t="s">
        <v>3</v>
      </c>
      <c r="F194" s="188" t="s">
        <v>149</v>
      </c>
      <c r="H194" s="189">
        <v>21.65</v>
      </c>
      <c r="I194" s="190"/>
      <c r="L194" s="185"/>
      <c r="M194" s="191"/>
      <c r="N194" s="192"/>
      <c r="O194" s="192"/>
      <c r="P194" s="192"/>
      <c r="Q194" s="192"/>
      <c r="R194" s="192"/>
      <c r="S194" s="192"/>
      <c r="T194" s="193"/>
      <c r="AT194" s="194" t="s">
        <v>146</v>
      </c>
      <c r="AU194" s="194" t="s">
        <v>144</v>
      </c>
      <c r="AV194" s="12" t="s">
        <v>143</v>
      </c>
      <c r="AW194" s="12" t="s">
        <v>37</v>
      </c>
      <c r="AX194" s="12" t="s">
        <v>22</v>
      </c>
      <c r="AY194" s="194" t="s">
        <v>136</v>
      </c>
    </row>
    <row r="195" spans="2:65" s="1" customFormat="1" ht="31.5" customHeight="1" x14ac:dyDescent="0.35">
      <c r="B195" s="163"/>
      <c r="C195" s="164" t="s">
        <v>331</v>
      </c>
      <c r="D195" s="164" t="s">
        <v>138</v>
      </c>
      <c r="E195" s="165" t="s">
        <v>332</v>
      </c>
      <c r="F195" s="166" t="s">
        <v>333</v>
      </c>
      <c r="G195" s="167" t="s">
        <v>205</v>
      </c>
      <c r="H195" s="168">
        <v>484.66</v>
      </c>
      <c r="I195" s="169"/>
      <c r="J195" s="170">
        <f>ROUND(I195*H195,2)</f>
        <v>0</v>
      </c>
      <c r="K195" s="166" t="s">
        <v>3</v>
      </c>
      <c r="L195" s="34"/>
      <c r="M195" s="171" t="s">
        <v>3</v>
      </c>
      <c r="N195" s="172" t="s">
        <v>45</v>
      </c>
      <c r="O195" s="35"/>
      <c r="P195" s="173">
        <f>O195*H195</f>
        <v>0</v>
      </c>
      <c r="Q195" s="173">
        <v>0</v>
      </c>
      <c r="R195" s="173">
        <f>Q195*H195</f>
        <v>0</v>
      </c>
      <c r="S195" s="173">
        <v>0</v>
      </c>
      <c r="T195" s="174">
        <f>S195*H195</f>
        <v>0</v>
      </c>
      <c r="AR195" s="17" t="s">
        <v>143</v>
      </c>
      <c r="AT195" s="17" t="s">
        <v>138</v>
      </c>
      <c r="AU195" s="17" t="s">
        <v>144</v>
      </c>
      <c r="AY195" s="17" t="s">
        <v>136</v>
      </c>
      <c r="BE195" s="175">
        <f>IF(N195="základní",J195,0)</f>
        <v>0</v>
      </c>
      <c r="BF195" s="175">
        <f>IF(N195="snížená",J195,0)</f>
        <v>0</v>
      </c>
      <c r="BG195" s="175">
        <f>IF(N195="zákl. přenesená",J195,0)</f>
        <v>0</v>
      </c>
      <c r="BH195" s="175">
        <f>IF(N195="sníž. přenesená",J195,0)</f>
        <v>0</v>
      </c>
      <c r="BI195" s="175">
        <f>IF(N195="nulová",J195,0)</f>
        <v>0</v>
      </c>
      <c r="BJ195" s="17" t="s">
        <v>144</v>
      </c>
      <c r="BK195" s="175">
        <f>ROUND(I195*H195,2)</f>
        <v>0</v>
      </c>
      <c r="BL195" s="17" t="s">
        <v>143</v>
      </c>
      <c r="BM195" s="17" t="s">
        <v>334</v>
      </c>
    </row>
    <row r="196" spans="2:65" s="13" customFormat="1" ht="24" x14ac:dyDescent="0.35">
      <c r="B196" s="213"/>
      <c r="D196" s="177" t="s">
        <v>146</v>
      </c>
      <c r="E196" s="214" t="s">
        <v>3</v>
      </c>
      <c r="F196" s="215" t="s">
        <v>326</v>
      </c>
      <c r="H196" s="216" t="s">
        <v>3</v>
      </c>
      <c r="I196" s="217"/>
      <c r="L196" s="213"/>
      <c r="M196" s="218"/>
      <c r="N196" s="219"/>
      <c r="O196" s="219"/>
      <c r="P196" s="219"/>
      <c r="Q196" s="219"/>
      <c r="R196" s="219"/>
      <c r="S196" s="219"/>
      <c r="T196" s="220"/>
      <c r="AT196" s="216" t="s">
        <v>146</v>
      </c>
      <c r="AU196" s="216" t="s">
        <v>144</v>
      </c>
      <c r="AV196" s="13" t="s">
        <v>22</v>
      </c>
      <c r="AW196" s="13" t="s">
        <v>37</v>
      </c>
      <c r="AX196" s="13" t="s">
        <v>73</v>
      </c>
      <c r="AY196" s="216" t="s">
        <v>136</v>
      </c>
    </row>
    <row r="197" spans="2:65" s="13" customFormat="1" ht="24" x14ac:dyDescent="0.35">
      <c r="B197" s="213"/>
      <c r="D197" s="177" t="s">
        <v>146</v>
      </c>
      <c r="E197" s="214" t="s">
        <v>3</v>
      </c>
      <c r="F197" s="215" t="s">
        <v>327</v>
      </c>
      <c r="H197" s="216" t="s">
        <v>3</v>
      </c>
      <c r="I197" s="217"/>
      <c r="L197" s="213"/>
      <c r="M197" s="218"/>
      <c r="N197" s="219"/>
      <c r="O197" s="219"/>
      <c r="P197" s="219"/>
      <c r="Q197" s="219"/>
      <c r="R197" s="219"/>
      <c r="S197" s="219"/>
      <c r="T197" s="220"/>
      <c r="AT197" s="216" t="s">
        <v>146</v>
      </c>
      <c r="AU197" s="216" t="s">
        <v>144</v>
      </c>
      <c r="AV197" s="13" t="s">
        <v>22</v>
      </c>
      <c r="AW197" s="13" t="s">
        <v>37</v>
      </c>
      <c r="AX197" s="13" t="s">
        <v>73</v>
      </c>
      <c r="AY197" s="216" t="s">
        <v>136</v>
      </c>
    </row>
    <row r="198" spans="2:65" s="11" customFormat="1" ht="12" x14ac:dyDescent="0.35">
      <c r="B198" s="176"/>
      <c r="D198" s="186" t="s">
        <v>146</v>
      </c>
      <c r="E198" s="200" t="s">
        <v>3</v>
      </c>
      <c r="F198" s="195" t="s">
        <v>335</v>
      </c>
      <c r="H198" s="196">
        <v>484.66</v>
      </c>
      <c r="I198" s="181"/>
      <c r="L198" s="176"/>
      <c r="M198" s="182"/>
      <c r="N198" s="183"/>
      <c r="O198" s="183"/>
      <c r="P198" s="183"/>
      <c r="Q198" s="183"/>
      <c r="R198" s="183"/>
      <c r="S198" s="183"/>
      <c r="T198" s="184"/>
      <c r="AT198" s="178" t="s">
        <v>146</v>
      </c>
      <c r="AU198" s="178" t="s">
        <v>144</v>
      </c>
      <c r="AV198" s="11" t="s">
        <v>144</v>
      </c>
      <c r="AW198" s="11" t="s">
        <v>37</v>
      </c>
      <c r="AX198" s="11" t="s">
        <v>22</v>
      </c>
      <c r="AY198" s="178" t="s">
        <v>136</v>
      </c>
    </row>
    <row r="199" spans="2:65" s="1" customFormat="1" ht="31.5" customHeight="1" x14ac:dyDescent="0.35">
      <c r="B199" s="163"/>
      <c r="C199" s="164" t="s">
        <v>336</v>
      </c>
      <c r="D199" s="164" t="s">
        <v>138</v>
      </c>
      <c r="E199" s="165" t="s">
        <v>337</v>
      </c>
      <c r="F199" s="166" t="s">
        <v>338</v>
      </c>
      <c r="G199" s="167" t="s">
        <v>205</v>
      </c>
      <c r="H199" s="168">
        <v>43.3</v>
      </c>
      <c r="I199" s="169"/>
      <c r="J199" s="170">
        <f>ROUND(I199*H199,2)</f>
        <v>0</v>
      </c>
      <c r="K199" s="166" t="s">
        <v>142</v>
      </c>
      <c r="L199" s="34"/>
      <c r="M199" s="171" t="s">
        <v>3</v>
      </c>
      <c r="N199" s="172" t="s">
        <v>45</v>
      </c>
      <c r="O199" s="35"/>
      <c r="P199" s="173">
        <f>O199*H199</f>
        <v>0</v>
      </c>
      <c r="Q199" s="173">
        <v>1.575E-2</v>
      </c>
      <c r="R199" s="173">
        <f>Q199*H199</f>
        <v>0.681975</v>
      </c>
      <c r="S199" s="173">
        <v>0</v>
      </c>
      <c r="T199" s="174">
        <f>S199*H199</f>
        <v>0</v>
      </c>
      <c r="AR199" s="17" t="s">
        <v>143</v>
      </c>
      <c r="AT199" s="17" t="s">
        <v>138</v>
      </c>
      <c r="AU199" s="17" t="s">
        <v>144</v>
      </c>
      <c r="AY199" s="17" t="s">
        <v>136</v>
      </c>
      <c r="BE199" s="175">
        <f>IF(N199="základní",J199,0)</f>
        <v>0</v>
      </c>
      <c r="BF199" s="175">
        <f>IF(N199="snížená",J199,0)</f>
        <v>0</v>
      </c>
      <c r="BG199" s="175">
        <f>IF(N199="zákl. přenesená",J199,0)</f>
        <v>0</v>
      </c>
      <c r="BH199" s="175">
        <f>IF(N199="sníž. přenesená",J199,0)</f>
        <v>0</v>
      </c>
      <c r="BI199" s="175">
        <f>IF(N199="nulová",J199,0)</f>
        <v>0</v>
      </c>
      <c r="BJ199" s="17" t="s">
        <v>144</v>
      </c>
      <c r="BK199" s="175">
        <f>ROUND(I199*H199,2)</f>
        <v>0</v>
      </c>
      <c r="BL199" s="17" t="s">
        <v>143</v>
      </c>
      <c r="BM199" s="17" t="s">
        <v>339</v>
      </c>
    </row>
    <row r="200" spans="2:65" s="1" customFormat="1" ht="38" x14ac:dyDescent="0.35">
      <c r="B200" s="34"/>
      <c r="D200" s="177" t="s">
        <v>272</v>
      </c>
      <c r="F200" s="211" t="s">
        <v>340</v>
      </c>
      <c r="I200" s="212"/>
      <c r="L200" s="34"/>
      <c r="M200" s="63"/>
      <c r="N200" s="35"/>
      <c r="O200" s="35"/>
      <c r="P200" s="35"/>
      <c r="Q200" s="35"/>
      <c r="R200" s="35"/>
      <c r="S200" s="35"/>
      <c r="T200" s="64"/>
      <c r="AT200" s="17" t="s">
        <v>272</v>
      </c>
      <c r="AU200" s="17" t="s">
        <v>144</v>
      </c>
    </row>
    <row r="201" spans="2:65" s="13" customFormat="1" ht="12" x14ac:dyDescent="0.35">
      <c r="B201" s="213"/>
      <c r="D201" s="177" t="s">
        <v>146</v>
      </c>
      <c r="E201" s="214" t="s">
        <v>3</v>
      </c>
      <c r="F201" s="215" t="s">
        <v>341</v>
      </c>
      <c r="H201" s="216" t="s">
        <v>3</v>
      </c>
      <c r="I201" s="217"/>
      <c r="L201" s="213"/>
      <c r="M201" s="218"/>
      <c r="N201" s="219"/>
      <c r="O201" s="219"/>
      <c r="P201" s="219"/>
      <c r="Q201" s="219"/>
      <c r="R201" s="219"/>
      <c r="S201" s="219"/>
      <c r="T201" s="220"/>
      <c r="AT201" s="216" t="s">
        <v>146</v>
      </c>
      <c r="AU201" s="216" t="s">
        <v>144</v>
      </c>
      <c r="AV201" s="13" t="s">
        <v>22</v>
      </c>
      <c r="AW201" s="13" t="s">
        <v>37</v>
      </c>
      <c r="AX201" s="13" t="s">
        <v>73</v>
      </c>
      <c r="AY201" s="216" t="s">
        <v>136</v>
      </c>
    </row>
    <row r="202" spans="2:65" s="11" customFormat="1" ht="12" x14ac:dyDescent="0.35">
      <c r="B202" s="176"/>
      <c r="D202" s="177" t="s">
        <v>146</v>
      </c>
      <c r="E202" s="178" t="s">
        <v>3</v>
      </c>
      <c r="F202" s="179" t="s">
        <v>342</v>
      </c>
      <c r="H202" s="180">
        <v>14.15</v>
      </c>
      <c r="I202" s="181"/>
      <c r="L202" s="176"/>
      <c r="M202" s="182"/>
      <c r="N202" s="183"/>
      <c r="O202" s="183"/>
      <c r="P202" s="183"/>
      <c r="Q202" s="183"/>
      <c r="R202" s="183"/>
      <c r="S202" s="183"/>
      <c r="T202" s="184"/>
      <c r="AT202" s="178" t="s">
        <v>146</v>
      </c>
      <c r="AU202" s="178" t="s">
        <v>144</v>
      </c>
      <c r="AV202" s="11" t="s">
        <v>144</v>
      </c>
      <c r="AW202" s="11" t="s">
        <v>37</v>
      </c>
      <c r="AX202" s="11" t="s">
        <v>73</v>
      </c>
      <c r="AY202" s="178" t="s">
        <v>136</v>
      </c>
    </row>
    <row r="203" spans="2:65" s="11" customFormat="1" ht="12" x14ac:dyDescent="0.35">
      <c r="B203" s="176"/>
      <c r="D203" s="177" t="s">
        <v>146</v>
      </c>
      <c r="E203" s="178" t="s">
        <v>3</v>
      </c>
      <c r="F203" s="179" t="s">
        <v>343</v>
      </c>
      <c r="H203" s="180">
        <v>22.7</v>
      </c>
      <c r="I203" s="181"/>
      <c r="L203" s="176"/>
      <c r="M203" s="182"/>
      <c r="N203" s="183"/>
      <c r="O203" s="183"/>
      <c r="P203" s="183"/>
      <c r="Q203" s="183"/>
      <c r="R203" s="183"/>
      <c r="S203" s="183"/>
      <c r="T203" s="184"/>
      <c r="AT203" s="178" t="s">
        <v>146</v>
      </c>
      <c r="AU203" s="178" t="s">
        <v>144</v>
      </c>
      <c r="AV203" s="11" t="s">
        <v>144</v>
      </c>
      <c r="AW203" s="11" t="s">
        <v>37</v>
      </c>
      <c r="AX203" s="11" t="s">
        <v>73</v>
      </c>
      <c r="AY203" s="178" t="s">
        <v>136</v>
      </c>
    </row>
    <row r="204" spans="2:65" s="11" customFormat="1" ht="12" x14ac:dyDescent="0.35">
      <c r="B204" s="176"/>
      <c r="D204" s="177" t="s">
        <v>146</v>
      </c>
      <c r="E204" s="178" t="s">
        <v>3</v>
      </c>
      <c r="F204" s="179" t="s">
        <v>344</v>
      </c>
      <c r="H204" s="180">
        <v>6.45</v>
      </c>
      <c r="I204" s="181"/>
      <c r="L204" s="176"/>
      <c r="M204" s="182"/>
      <c r="N204" s="183"/>
      <c r="O204" s="183"/>
      <c r="P204" s="183"/>
      <c r="Q204" s="183"/>
      <c r="R204" s="183"/>
      <c r="S204" s="183"/>
      <c r="T204" s="184"/>
      <c r="AT204" s="178" t="s">
        <v>146</v>
      </c>
      <c r="AU204" s="178" t="s">
        <v>144</v>
      </c>
      <c r="AV204" s="11" t="s">
        <v>144</v>
      </c>
      <c r="AW204" s="11" t="s">
        <v>37</v>
      </c>
      <c r="AX204" s="11" t="s">
        <v>73</v>
      </c>
      <c r="AY204" s="178" t="s">
        <v>136</v>
      </c>
    </row>
    <row r="205" spans="2:65" s="12" customFormat="1" ht="12" x14ac:dyDescent="0.35">
      <c r="B205" s="185"/>
      <c r="D205" s="186" t="s">
        <v>146</v>
      </c>
      <c r="E205" s="187" t="s">
        <v>3</v>
      </c>
      <c r="F205" s="188" t="s">
        <v>149</v>
      </c>
      <c r="H205" s="189">
        <v>43.3</v>
      </c>
      <c r="I205" s="190"/>
      <c r="L205" s="185"/>
      <c r="M205" s="191"/>
      <c r="N205" s="192"/>
      <c r="O205" s="192"/>
      <c r="P205" s="192"/>
      <c r="Q205" s="192"/>
      <c r="R205" s="192"/>
      <c r="S205" s="192"/>
      <c r="T205" s="193"/>
      <c r="AT205" s="194" t="s">
        <v>146</v>
      </c>
      <c r="AU205" s="194" t="s">
        <v>144</v>
      </c>
      <c r="AV205" s="12" t="s">
        <v>143</v>
      </c>
      <c r="AW205" s="12" t="s">
        <v>37</v>
      </c>
      <c r="AX205" s="12" t="s">
        <v>22</v>
      </c>
      <c r="AY205" s="194" t="s">
        <v>136</v>
      </c>
    </row>
    <row r="206" spans="2:65" s="1" customFormat="1" ht="31.5" customHeight="1" x14ac:dyDescent="0.35">
      <c r="B206" s="163"/>
      <c r="C206" s="164" t="s">
        <v>345</v>
      </c>
      <c r="D206" s="164" t="s">
        <v>138</v>
      </c>
      <c r="E206" s="165" t="s">
        <v>346</v>
      </c>
      <c r="F206" s="166" t="s">
        <v>347</v>
      </c>
      <c r="G206" s="167" t="s">
        <v>205</v>
      </c>
      <c r="H206" s="168">
        <v>463.01</v>
      </c>
      <c r="I206" s="169"/>
      <c r="J206" s="170">
        <f>ROUND(I206*H206,2)</f>
        <v>0</v>
      </c>
      <c r="K206" s="166" t="s">
        <v>142</v>
      </c>
      <c r="L206" s="34"/>
      <c r="M206" s="171" t="s">
        <v>3</v>
      </c>
      <c r="N206" s="172" t="s">
        <v>45</v>
      </c>
      <c r="O206" s="35"/>
      <c r="P206" s="173">
        <f>O206*H206</f>
        <v>0</v>
      </c>
      <c r="Q206" s="173">
        <v>2.4479999999999998E-2</v>
      </c>
      <c r="R206" s="173">
        <f>Q206*H206</f>
        <v>11.334484799999998</v>
      </c>
      <c r="S206" s="173">
        <v>0</v>
      </c>
      <c r="T206" s="174">
        <f>S206*H206</f>
        <v>0</v>
      </c>
      <c r="AR206" s="17" t="s">
        <v>143</v>
      </c>
      <c r="AT206" s="17" t="s">
        <v>138</v>
      </c>
      <c r="AU206" s="17" t="s">
        <v>144</v>
      </c>
      <c r="AY206" s="17" t="s">
        <v>136</v>
      </c>
      <c r="BE206" s="175">
        <f>IF(N206="základní",J206,0)</f>
        <v>0</v>
      </c>
      <c r="BF206" s="175">
        <f>IF(N206="snížená",J206,0)</f>
        <v>0</v>
      </c>
      <c r="BG206" s="175">
        <f>IF(N206="zákl. přenesená",J206,0)</f>
        <v>0</v>
      </c>
      <c r="BH206" s="175">
        <f>IF(N206="sníž. přenesená",J206,0)</f>
        <v>0</v>
      </c>
      <c r="BI206" s="175">
        <f>IF(N206="nulová",J206,0)</f>
        <v>0</v>
      </c>
      <c r="BJ206" s="17" t="s">
        <v>144</v>
      </c>
      <c r="BK206" s="175">
        <f>ROUND(I206*H206,2)</f>
        <v>0</v>
      </c>
      <c r="BL206" s="17" t="s">
        <v>143</v>
      </c>
      <c r="BM206" s="17" t="s">
        <v>348</v>
      </c>
    </row>
    <row r="207" spans="2:65" s="11" customFormat="1" ht="12" x14ac:dyDescent="0.35">
      <c r="B207" s="176"/>
      <c r="D207" s="186" t="s">
        <v>146</v>
      </c>
      <c r="E207" s="200" t="s">
        <v>3</v>
      </c>
      <c r="F207" s="195" t="s">
        <v>349</v>
      </c>
      <c r="H207" s="196">
        <v>463.01</v>
      </c>
      <c r="I207" s="181"/>
      <c r="L207" s="176"/>
      <c r="M207" s="182"/>
      <c r="N207" s="183"/>
      <c r="O207" s="183"/>
      <c r="P207" s="183"/>
      <c r="Q207" s="183"/>
      <c r="R207" s="183"/>
      <c r="S207" s="183"/>
      <c r="T207" s="184"/>
      <c r="AT207" s="178" t="s">
        <v>146</v>
      </c>
      <c r="AU207" s="178" t="s">
        <v>144</v>
      </c>
      <c r="AV207" s="11" t="s">
        <v>144</v>
      </c>
      <c r="AW207" s="11" t="s">
        <v>37</v>
      </c>
      <c r="AX207" s="11" t="s">
        <v>22</v>
      </c>
      <c r="AY207" s="178" t="s">
        <v>136</v>
      </c>
    </row>
    <row r="208" spans="2:65" s="1" customFormat="1" ht="31.5" customHeight="1" x14ac:dyDescent="0.35">
      <c r="B208" s="163"/>
      <c r="C208" s="164" t="s">
        <v>350</v>
      </c>
      <c r="D208" s="164" t="s">
        <v>138</v>
      </c>
      <c r="E208" s="165" t="s">
        <v>351</v>
      </c>
      <c r="F208" s="166" t="s">
        <v>352</v>
      </c>
      <c r="G208" s="167" t="s">
        <v>205</v>
      </c>
      <c r="H208" s="168">
        <v>3.8</v>
      </c>
      <c r="I208" s="169"/>
      <c r="J208" s="170">
        <f>ROUND(I208*H208,2)</f>
        <v>0</v>
      </c>
      <c r="K208" s="166" t="s">
        <v>142</v>
      </c>
      <c r="L208" s="34"/>
      <c r="M208" s="171" t="s">
        <v>3</v>
      </c>
      <c r="N208" s="172" t="s">
        <v>45</v>
      </c>
      <c r="O208" s="35"/>
      <c r="P208" s="173">
        <f>O208*H208</f>
        <v>0</v>
      </c>
      <c r="Q208" s="173">
        <v>3.48E-3</v>
      </c>
      <c r="R208" s="173">
        <f>Q208*H208</f>
        <v>1.3224E-2</v>
      </c>
      <c r="S208" s="173">
        <v>0</v>
      </c>
      <c r="T208" s="174">
        <f>S208*H208</f>
        <v>0</v>
      </c>
      <c r="AR208" s="17" t="s">
        <v>143</v>
      </c>
      <c r="AT208" s="17" t="s">
        <v>138</v>
      </c>
      <c r="AU208" s="17" t="s">
        <v>144</v>
      </c>
      <c r="AY208" s="17" t="s">
        <v>136</v>
      </c>
      <c r="BE208" s="175">
        <f>IF(N208="základní",J208,0)</f>
        <v>0</v>
      </c>
      <c r="BF208" s="175">
        <f>IF(N208="snížená",J208,0)</f>
        <v>0</v>
      </c>
      <c r="BG208" s="175">
        <f>IF(N208="zákl. přenesená",J208,0)</f>
        <v>0</v>
      </c>
      <c r="BH208" s="175">
        <f>IF(N208="sníž. přenesená",J208,0)</f>
        <v>0</v>
      </c>
      <c r="BI208" s="175">
        <f>IF(N208="nulová",J208,0)</f>
        <v>0</v>
      </c>
      <c r="BJ208" s="17" t="s">
        <v>144</v>
      </c>
      <c r="BK208" s="175">
        <f>ROUND(I208*H208,2)</f>
        <v>0</v>
      </c>
      <c r="BL208" s="17" t="s">
        <v>143</v>
      </c>
      <c r="BM208" s="17" t="s">
        <v>353</v>
      </c>
    </row>
    <row r="209" spans="2:65" s="11" customFormat="1" ht="12" x14ac:dyDescent="0.35">
      <c r="B209" s="176"/>
      <c r="D209" s="177" t="s">
        <v>146</v>
      </c>
      <c r="E209" s="178" t="s">
        <v>3</v>
      </c>
      <c r="F209" s="179" t="s">
        <v>354</v>
      </c>
      <c r="H209" s="180">
        <v>3.8</v>
      </c>
      <c r="I209" s="181"/>
      <c r="L209" s="176"/>
      <c r="M209" s="182"/>
      <c r="N209" s="183"/>
      <c r="O209" s="183"/>
      <c r="P209" s="183"/>
      <c r="Q209" s="183"/>
      <c r="R209" s="183"/>
      <c r="S209" s="183"/>
      <c r="T209" s="184"/>
      <c r="AT209" s="178" t="s">
        <v>146</v>
      </c>
      <c r="AU209" s="178" t="s">
        <v>144</v>
      </c>
      <c r="AV209" s="11" t="s">
        <v>144</v>
      </c>
      <c r="AW209" s="11" t="s">
        <v>37</v>
      </c>
      <c r="AX209" s="11" t="s">
        <v>73</v>
      </c>
      <c r="AY209" s="178" t="s">
        <v>136</v>
      </c>
    </row>
    <row r="210" spans="2:65" s="12" customFormat="1" ht="12" x14ac:dyDescent="0.35">
      <c r="B210" s="185"/>
      <c r="D210" s="186" t="s">
        <v>146</v>
      </c>
      <c r="E210" s="187" t="s">
        <v>3</v>
      </c>
      <c r="F210" s="188" t="s">
        <v>149</v>
      </c>
      <c r="H210" s="189">
        <v>3.8</v>
      </c>
      <c r="I210" s="190"/>
      <c r="L210" s="185"/>
      <c r="M210" s="191"/>
      <c r="N210" s="192"/>
      <c r="O210" s="192"/>
      <c r="P210" s="192"/>
      <c r="Q210" s="192"/>
      <c r="R210" s="192"/>
      <c r="S210" s="192"/>
      <c r="T210" s="193"/>
      <c r="AT210" s="194" t="s">
        <v>146</v>
      </c>
      <c r="AU210" s="194" t="s">
        <v>144</v>
      </c>
      <c r="AV210" s="12" t="s">
        <v>143</v>
      </c>
      <c r="AW210" s="12" t="s">
        <v>37</v>
      </c>
      <c r="AX210" s="12" t="s">
        <v>22</v>
      </c>
      <c r="AY210" s="194" t="s">
        <v>136</v>
      </c>
    </row>
    <row r="211" spans="2:65" s="1" customFormat="1" ht="31.5" customHeight="1" x14ac:dyDescent="0.35">
      <c r="B211" s="163"/>
      <c r="C211" s="164" t="s">
        <v>355</v>
      </c>
      <c r="D211" s="164" t="s">
        <v>138</v>
      </c>
      <c r="E211" s="165" t="s">
        <v>356</v>
      </c>
      <c r="F211" s="166" t="s">
        <v>357</v>
      </c>
      <c r="G211" s="167" t="s">
        <v>141</v>
      </c>
      <c r="H211" s="168">
        <v>6.1479999999999997</v>
      </c>
      <c r="I211" s="169"/>
      <c r="J211" s="170">
        <f>ROUND(I211*H211,2)</f>
        <v>0</v>
      </c>
      <c r="K211" s="166" t="s">
        <v>142</v>
      </c>
      <c r="L211" s="34"/>
      <c r="M211" s="171" t="s">
        <v>3</v>
      </c>
      <c r="N211" s="172" t="s">
        <v>45</v>
      </c>
      <c r="O211" s="35"/>
      <c r="P211" s="173">
        <f>O211*H211</f>
        <v>0</v>
      </c>
      <c r="Q211" s="173">
        <v>2.45329</v>
      </c>
      <c r="R211" s="173">
        <f>Q211*H211</f>
        <v>15.082826919999999</v>
      </c>
      <c r="S211" s="173">
        <v>0</v>
      </c>
      <c r="T211" s="174">
        <f>S211*H211</f>
        <v>0</v>
      </c>
      <c r="AR211" s="17" t="s">
        <v>143</v>
      </c>
      <c r="AT211" s="17" t="s">
        <v>138</v>
      </c>
      <c r="AU211" s="17" t="s">
        <v>144</v>
      </c>
      <c r="AY211" s="17" t="s">
        <v>136</v>
      </c>
      <c r="BE211" s="175">
        <f>IF(N211="základní",J211,0)</f>
        <v>0</v>
      </c>
      <c r="BF211" s="175">
        <f>IF(N211="snížená",J211,0)</f>
        <v>0</v>
      </c>
      <c r="BG211" s="175">
        <f>IF(N211="zákl. přenesená",J211,0)</f>
        <v>0</v>
      </c>
      <c r="BH211" s="175">
        <f>IF(N211="sníž. přenesená",J211,0)</f>
        <v>0</v>
      </c>
      <c r="BI211" s="175">
        <f>IF(N211="nulová",J211,0)</f>
        <v>0</v>
      </c>
      <c r="BJ211" s="17" t="s">
        <v>144</v>
      </c>
      <c r="BK211" s="175">
        <f>ROUND(I211*H211,2)</f>
        <v>0</v>
      </c>
      <c r="BL211" s="17" t="s">
        <v>143</v>
      </c>
      <c r="BM211" s="17" t="s">
        <v>358</v>
      </c>
    </row>
    <row r="212" spans="2:65" s="11" customFormat="1" ht="12" x14ac:dyDescent="0.35">
      <c r="B212" s="176"/>
      <c r="D212" s="177" t="s">
        <v>146</v>
      </c>
      <c r="E212" s="178" t="s">
        <v>3</v>
      </c>
      <c r="F212" s="179" t="s">
        <v>359</v>
      </c>
      <c r="H212" s="180">
        <v>0.55800000000000005</v>
      </c>
      <c r="I212" s="181"/>
      <c r="L212" s="176"/>
      <c r="M212" s="182"/>
      <c r="N212" s="183"/>
      <c r="O212" s="183"/>
      <c r="P212" s="183"/>
      <c r="Q212" s="183"/>
      <c r="R212" s="183"/>
      <c r="S212" s="183"/>
      <c r="T212" s="184"/>
      <c r="AT212" s="178" t="s">
        <v>146</v>
      </c>
      <c r="AU212" s="178" t="s">
        <v>144</v>
      </c>
      <c r="AV212" s="11" t="s">
        <v>144</v>
      </c>
      <c r="AW212" s="11" t="s">
        <v>37</v>
      </c>
      <c r="AX212" s="11" t="s">
        <v>73</v>
      </c>
      <c r="AY212" s="178" t="s">
        <v>136</v>
      </c>
    </row>
    <row r="213" spans="2:65" s="11" customFormat="1" ht="12" x14ac:dyDescent="0.35">
      <c r="B213" s="176"/>
      <c r="D213" s="177" t="s">
        <v>146</v>
      </c>
      <c r="E213" s="178" t="s">
        <v>3</v>
      </c>
      <c r="F213" s="179" t="s">
        <v>360</v>
      </c>
      <c r="H213" s="180">
        <v>0.67</v>
      </c>
      <c r="I213" s="181"/>
      <c r="L213" s="176"/>
      <c r="M213" s="182"/>
      <c r="N213" s="183"/>
      <c r="O213" s="183"/>
      <c r="P213" s="183"/>
      <c r="Q213" s="183"/>
      <c r="R213" s="183"/>
      <c r="S213" s="183"/>
      <c r="T213" s="184"/>
      <c r="AT213" s="178" t="s">
        <v>146</v>
      </c>
      <c r="AU213" s="178" t="s">
        <v>144</v>
      </c>
      <c r="AV213" s="11" t="s">
        <v>144</v>
      </c>
      <c r="AW213" s="11" t="s">
        <v>37</v>
      </c>
      <c r="AX213" s="11" t="s">
        <v>73</v>
      </c>
      <c r="AY213" s="178" t="s">
        <v>136</v>
      </c>
    </row>
    <row r="214" spans="2:65" s="11" customFormat="1" ht="12" x14ac:dyDescent="0.35">
      <c r="B214" s="176"/>
      <c r="D214" s="177" t="s">
        <v>146</v>
      </c>
      <c r="E214" s="178" t="s">
        <v>3</v>
      </c>
      <c r="F214" s="179" t="s">
        <v>361</v>
      </c>
      <c r="H214" s="180">
        <v>0.437</v>
      </c>
      <c r="I214" s="181"/>
      <c r="L214" s="176"/>
      <c r="M214" s="182"/>
      <c r="N214" s="183"/>
      <c r="O214" s="183"/>
      <c r="P214" s="183"/>
      <c r="Q214" s="183"/>
      <c r="R214" s="183"/>
      <c r="S214" s="183"/>
      <c r="T214" s="184"/>
      <c r="AT214" s="178" t="s">
        <v>146</v>
      </c>
      <c r="AU214" s="178" t="s">
        <v>144</v>
      </c>
      <c r="AV214" s="11" t="s">
        <v>144</v>
      </c>
      <c r="AW214" s="11" t="s">
        <v>37</v>
      </c>
      <c r="AX214" s="11" t="s">
        <v>73</v>
      </c>
      <c r="AY214" s="178" t="s">
        <v>136</v>
      </c>
    </row>
    <row r="215" spans="2:65" s="11" customFormat="1" ht="12" x14ac:dyDescent="0.35">
      <c r="B215" s="176"/>
      <c r="D215" s="177" t="s">
        <v>146</v>
      </c>
      <c r="E215" s="178" t="s">
        <v>3</v>
      </c>
      <c r="F215" s="179" t="s">
        <v>362</v>
      </c>
      <c r="H215" s="180">
        <v>1.8069999999999999</v>
      </c>
      <c r="I215" s="181"/>
      <c r="L215" s="176"/>
      <c r="M215" s="182"/>
      <c r="N215" s="183"/>
      <c r="O215" s="183"/>
      <c r="P215" s="183"/>
      <c r="Q215" s="183"/>
      <c r="R215" s="183"/>
      <c r="S215" s="183"/>
      <c r="T215" s="184"/>
      <c r="AT215" s="178" t="s">
        <v>146</v>
      </c>
      <c r="AU215" s="178" t="s">
        <v>144</v>
      </c>
      <c r="AV215" s="11" t="s">
        <v>144</v>
      </c>
      <c r="AW215" s="11" t="s">
        <v>37</v>
      </c>
      <c r="AX215" s="11" t="s">
        <v>73</v>
      </c>
      <c r="AY215" s="178" t="s">
        <v>136</v>
      </c>
    </row>
    <row r="216" spans="2:65" s="11" customFormat="1" ht="24" x14ac:dyDescent="0.35">
      <c r="B216" s="176"/>
      <c r="D216" s="177" t="s">
        <v>146</v>
      </c>
      <c r="E216" s="178" t="s">
        <v>3</v>
      </c>
      <c r="F216" s="179" t="s">
        <v>363</v>
      </c>
      <c r="H216" s="180">
        <v>2.6760000000000002</v>
      </c>
      <c r="I216" s="181"/>
      <c r="L216" s="176"/>
      <c r="M216" s="182"/>
      <c r="N216" s="183"/>
      <c r="O216" s="183"/>
      <c r="P216" s="183"/>
      <c r="Q216" s="183"/>
      <c r="R216" s="183"/>
      <c r="S216" s="183"/>
      <c r="T216" s="184"/>
      <c r="AT216" s="178" t="s">
        <v>146</v>
      </c>
      <c r="AU216" s="178" t="s">
        <v>144</v>
      </c>
      <c r="AV216" s="11" t="s">
        <v>144</v>
      </c>
      <c r="AW216" s="11" t="s">
        <v>37</v>
      </c>
      <c r="AX216" s="11" t="s">
        <v>73</v>
      </c>
      <c r="AY216" s="178" t="s">
        <v>136</v>
      </c>
    </row>
    <row r="217" spans="2:65" s="12" customFormat="1" ht="12" x14ac:dyDescent="0.35">
      <c r="B217" s="185"/>
      <c r="D217" s="177" t="s">
        <v>146</v>
      </c>
      <c r="E217" s="197" t="s">
        <v>3</v>
      </c>
      <c r="F217" s="198" t="s">
        <v>149</v>
      </c>
      <c r="H217" s="199">
        <v>6.1479999999999997</v>
      </c>
      <c r="I217" s="190"/>
      <c r="L217" s="185"/>
      <c r="M217" s="191"/>
      <c r="N217" s="192"/>
      <c r="O217" s="192"/>
      <c r="P217" s="192"/>
      <c r="Q217" s="192"/>
      <c r="R217" s="192"/>
      <c r="S217" s="192"/>
      <c r="T217" s="193"/>
      <c r="AT217" s="194" t="s">
        <v>146</v>
      </c>
      <c r="AU217" s="194" t="s">
        <v>144</v>
      </c>
      <c r="AV217" s="12" t="s">
        <v>143</v>
      </c>
      <c r="AW217" s="12" t="s">
        <v>37</v>
      </c>
      <c r="AX217" s="12" t="s">
        <v>22</v>
      </c>
      <c r="AY217" s="194" t="s">
        <v>136</v>
      </c>
    </row>
    <row r="218" spans="2:65" s="10" customFormat="1" ht="29.9" customHeight="1" x14ac:dyDescent="0.35">
      <c r="B218" s="149"/>
      <c r="D218" s="160" t="s">
        <v>72</v>
      </c>
      <c r="E218" s="161" t="s">
        <v>364</v>
      </c>
      <c r="F218" s="161" t="s">
        <v>365</v>
      </c>
      <c r="I218" s="152"/>
      <c r="J218" s="162">
        <f>BK218</f>
        <v>0</v>
      </c>
      <c r="L218" s="149"/>
      <c r="M218" s="154"/>
      <c r="N218" s="155"/>
      <c r="O218" s="155"/>
      <c r="P218" s="156">
        <f>P219</f>
        <v>0</v>
      </c>
      <c r="Q218" s="155"/>
      <c r="R218" s="156">
        <f>R219</f>
        <v>0</v>
      </c>
      <c r="S218" s="155"/>
      <c r="T218" s="157">
        <f>T219</f>
        <v>0</v>
      </c>
      <c r="AR218" s="150" t="s">
        <v>22</v>
      </c>
      <c r="AT218" s="158" t="s">
        <v>72</v>
      </c>
      <c r="AU218" s="158" t="s">
        <v>22</v>
      </c>
      <c r="AY218" s="150" t="s">
        <v>136</v>
      </c>
      <c r="BK218" s="159">
        <f>BK219</f>
        <v>0</v>
      </c>
    </row>
    <row r="219" spans="2:65" s="1" customFormat="1" ht="22.5" customHeight="1" x14ac:dyDescent="0.35">
      <c r="B219" s="163"/>
      <c r="C219" s="164" t="s">
        <v>366</v>
      </c>
      <c r="D219" s="164" t="s">
        <v>138</v>
      </c>
      <c r="E219" s="165" t="s">
        <v>367</v>
      </c>
      <c r="F219" s="166" t="s">
        <v>368</v>
      </c>
      <c r="G219" s="167" t="s">
        <v>369</v>
      </c>
      <c r="H219" s="168">
        <v>1</v>
      </c>
      <c r="I219" s="169"/>
      <c r="J219" s="170">
        <f>ROUND(I219*H219,2)</f>
        <v>0</v>
      </c>
      <c r="K219" s="166" t="s">
        <v>3</v>
      </c>
      <c r="L219" s="34"/>
      <c r="M219" s="171" t="s">
        <v>3</v>
      </c>
      <c r="N219" s="172" t="s">
        <v>45</v>
      </c>
      <c r="O219" s="35"/>
      <c r="P219" s="173">
        <f>O219*H219</f>
        <v>0</v>
      </c>
      <c r="Q219" s="173">
        <v>0</v>
      </c>
      <c r="R219" s="173">
        <f>Q219*H219</f>
        <v>0</v>
      </c>
      <c r="S219" s="173">
        <v>0</v>
      </c>
      <c r="T219" s="174">
        <f>S219*H219</f>
        <v>0</v>
      </c>
      <c r="AR219" s="17" t="s">
        <v>220</v>
      </c>
      <c r="AT219" s="17" t="s">
        <v>138</v>
      </c>
      <c r="AU219" s="17" t="s">
        <v>144</v>
      </c>
      <c r="AY219" s="17" t="s">
        <v>136</v>
      </c>
      <c r="BE219" s="175">
        <f>IF(N219="základní",J219,0)</f>
        <v>0</v>
      </c>
      <c r="BF219" s="175">
        <f>IF(N219="snížená",J219,0)</f>
        <v>0</v>
      </c>
      <c r="BG219" s="175">
        <f>IF(N219="zákl. přenesená",J219,0)</f>
        <v>0</v>
      </c>
      <c r="BH219" s="175">
        <f>IF(N219="sníž. přenesená",J219,0)</f>
        <v>0</v>
      </c>
      <c r="BI219" s="175">
        <f>IF(N219="nulová",J219,0)</f>
        <v>0</v>
      </c>
      <c r="BJ219" s="17" t="s">
        <v>144</v>
      </c>
      <c r="BK219" s="175">
        <f>ROUND(I219*H219,2)</f>
        <v>0</v>
      </c>
      <c r="BL219" s="17" t="s">
        <v>220</v>
      </c>
      <c r="BM219" s="17" t="s">
        <v>370</v>
      </c>
    </row>
    <row r="220" spans="2:65" s="10" customFormat="1" ht="29.9" customHeight="1" x14ac:dyDescent="0.35">
      <c r="B220" s="149"/>
      <c r="D220" s="160" t="s">
        <v>72</v>
      </c>
      <c r="E220" s="161" t="s">
        <v>371</v>
      </c>
      <c r="F220" s="161" t="s">
        <v>372</v>
      </c>
      <c r="I220" s="152"/>
      <c r="J220" s="162">
        <f>BK220</f>
        <v>0</v>
      </c>
      <c r="L220" s="149"/>
      <c r="M220" s="154"/>
      <c r="N220" s="155"/>
      <c r="O220" s="155"/>
      <c r="P220" s="156">
        <f>P221</f>
        <v>0</v>
      </c>
      <c r="Q220" s="155"/>
      <c r="R220" s="156">
        <f>R221</f>
        <v>0</v>
      </c>
      <c r="S220" s="155"/>
      <c r="T220" s="157">
        <f>T221</f>
        <v>0</v>
      </c>
      <c r="AR220" s="150" t="s">
        <v>22</v>
      </c>
      <c r="AT220" s="158" t="s">
        <v>72</v>
      </c>
      <c r="AU220" s="158" t="s">
        <v>22</v>
      </c>
      <c r="AY220" s="150" t="s">
        <v>136</v>
      </c>
      <c r="BK220" s="159">
        <f>BK221</f>
        <v>0</v>
      </c>
    </row>
    <row r="221" spans="2:65" s="1" customFormat="1" ht="22.5" customHeight="1" x14ac:dyDescent="0.35">
      <c r="B221" s="163"/>
      <c r="C221" s="164" t="s">
        <v>373</v>
      </c>
      <c r="D221" s="164" t="s">
        <v>138</v>
      </c>
      <c r="E221" s="165" t="s">
        <v>374</v>
      </c>
      <c r="F221" s="166" t="s">
        <v>375</v>
      </c>
      <c r="G221" s="167" t="s">
        <v>369</v>
      </c>
      <c r="H221" s="168">
        <v>1</v>
      </c>
      <c r="I221" s="169"/>
      <c r="J221" s="170">
        <f>ROUND(I221*H221,2)</f>
        <v>0</v>
      </c>
      <c r="K221" s="166" t="s">
        <v>3</v>
      </c>
      <c r="L221" s="34"/>
      <c r="M221" s="171" t="s">
        <v>3</v>
      </c>
      <c r="N221" s="172" t="s">
        <v>45</v>
      </c>
      <c r="O221" s="35"/>
      <c r="P221" s="173">
        <f>O221*H221</f>
        <v>0</v>
      </c>
      <c r="Q221" s="173">
        <v>0</v>
      </c>
      <c r="R221" s="173">
        <f>Q221*H221</f>
        <v>0</v>
      </c>
      <c r="S221" s="173">
        <v>0</v>
      </c>
      <c r="T221" s="174">
        <f>S221*H221</f>
        <v>0</v>
      </c>
      <c r="AR221" s="17" t="s">
        <v>220</v>
      </c>
      <c r="AT221" s="17" t="s">
        <v>138</v>
      </c>
      <c r="AU221" s="17" t="s">
        <v>144</v>
      </c>
      <c r="AY221" s="17" t="s">
        <v>136</v>
      </c>
      <c r="BE221" s="175">
        <f>IF(N221="základní",J221,0)</f>
        <v>0</v>
      </c>
      <c r="BF221" s="175">
        <f>IF(N221="snížená",J221,0)</f>
        <v>0</v>
      </c>
      <c r="BG221" s="175">
        <f>IF(N221="zákl. přenesená",J221,0)</f>
        <v>0</v>
      </c>
      <c r="BH221" s="175">
        <f>IF(N221="sníž. přenesená",J221,0)</f>
        <v>0</v>
      </c>
      <c r="BI221" s="175">
        <f>IF(N221="nulová",J221,0)</f>
        <v>0</v>
      </c>
      <c r="BJ221" s="17" t="s">
        <v>144</v>
      </c>
      <c r="BK221" s="175">
        <f>ROUND(I221*H221,2)</f>
        <v>0</v>
      </c>
      <c r="BL221" s="17" t="s">
        <v>220</v>
      </c>
      <c r="BM221" s="17" t="s">
        <v>376</v>
      </c>
    </row>
    <row r="222" spans="2:65" s="10" customFormat="1" ht="29.9" customHeight="1" x14ac:dyDescent="0.35">
      <c r="B222" s="149"/>
      <c r="D222" s="160" t="s">
        <v>72</v>
      </c>
      <c r="E222" s="161" t="s">
        <v>377</v>
      </c>
      <c r="F222" s="161" t="s">
        <v>378</v>
      </c>
      <c r="I222" s="152"/>
      <c r="J222" s="162">
        <f>BK222</f>
        <v>0</v>
      </c>
      <c r="L222" s="149"/>
      <c r="M222" s="154"/>
      <c r="N222" s="155"/>
      <c r="O222" s="155"/>
      <c r="P222" s="156">
        <f>P223</f>
        <v>0</v>
      </c>
      <c r="Q222" s="155"/>
      <c r="R222" s="156">
        <f>R223</f>
        <v>0</v>
      </c>
      <c r="S222" s="155"/>
      <c r="T222" s="157">
        <f>T223</f>
        <v>0</v>
      </c>
      <c r="AR222" s="150" t="s">
        <v>22</v>
      </c>
      <c r="AT222" s="158" t="s">
        <v>72</v>
      </c>
      <c r="AU222" s="158" t="s">
        <v>22</v>
      </c>
      <c r="AY222" s="150" t="s">
        <v>136</v>
      </c>
      <c r="BK222" s="159">
        <f>BK223</f>
        <v>0</v>
      </c>
    </row>
    <row r="223" spans="2:65" s="1" customFormat="1" ht="22.5" customHeight="1" x14ac:dyDescent="0.35">
      <c r="B223" s="163"/>
      <c r="C223" s="164" t="s">
        <v>379</v>
      </c>
      <c r="D223" s="164" t="s">
        <v>138</v>
      </c>
      <c r="E223" s="165" t="s">
        <v>380</v>
      </c>
      <c r="F223" s="166" t="s">
        <v>375</v>
      </c>
      <c r="G223" s="167" t="s">
        <v>369</v>
      </c>
      <c r="H223" s="168">
        <v>1</v>
      </c>
      <c r="I223" s="169"/>
      <c r="J223" s="170">
        <f>ROUND(I223*H223,2)</f>
        <v>0</v>
      </c>
      <c r="K223" s="166" t="s">
        <v>3</v>
      </c>
      <c r="L223" s="34"/>
      <c r="M223" s="171" t="s">
        <v>3</v>
      </c>
      <c r="N223" s="172" t="s">
        <v>45</v>
      </c>
      <c r="O223" s="35"/>
      <c r="P223" s="173">
        <f>O223*H223</f>
        <v>0</v>
      </c>
      <c r="Q223" s="173">
        <v>0</v>
      </c>
      <c r="R223" s="173">
        <f>Q223*H223</f>
        <v>0</v>
      </c>
      <c r="S223" s="173">
        <v>0</v>
      </c>
      <c r="T223" s="174">
        <f>S223*H223</f>
        <v>0</v>
      </c>
      <c r="AR223" s="17" t="s">
        <v>220</v>
      </c>
      <c r="AT223" s="17" t="s">
        <v>138</v>
      </c>
      <c r="AU223" s="17" t="s">
        <v>144</v>
      </c>
      <c r="AY223" s="17" t="s">
        <v>136</v>
      </c>
      <c r="BE223" s="175">
        <f>IF(N223="základní",J223,0)</f>
        <v>0</v>
      </c>
      <c r="BF223" s="175">
        <f>IF(N223="snížená",J223,0)</f>
        <v>0</v>
      </c>
      <c r="BG223" s="175">
        <f>IF(N223="zákl. přenesená",J223,0)</f>
        <v>0</v>
      </c>
      <c r="BH223" s="175">
        <f>IF(N223="sníž. přenesená",J223,0)</f>
        <v>0</v>
      </c>
      <c r="BI223" s="175">
        <f>IF(N223="nulová",J223,0)</f>
        <v>0</v>
      </c>
      <c r="BJ223" s="17" t="s">
        <v>144</v>
      </c>
      <c r="BK223" s="175">
        <f>ROUND(I223*H223,2)</f>
        <v>0</v>
      </c>
      <c r="BL223" s="17" t="s">
        <v>220</v>
      </c>
      <c r="BM223" s="17" t="s">
        <v>381</v>
      </c>
    </row>
    <row r="224" spans="2:65" s="10" customFormat="1" ht="29.9" customHeight="1" x14ac:dyDescent="0.35">
      <c r="B224" s="149"/>
      <c r="D224" s="160" t="s">
        <v>72</v>
      </c>
      <c r="E224" s="161" t="s">
        <v>382</v>
      </c>
      <c r="F224" s="161" t="s">
        <v>383</v>
      </c>
      <c r="I224" s="152"/>
      <c r="J224" s="162">
        <f>BK224</f>
        <v>0</v>
      </c>
      <c r="L224" s="149"/>
      <c r="M224" s="154"/>
      <c r="N224" s="155"/>
      <c r="O224" s="155"/>
      <c r="P224" s="156">
        <f>P225</f>
        <v>0</v>
      </c>
      <c r="Q224" s="155"/>
      <c r="R224" s="156">
        <f>R225</f>
        <v>0</v>
      </c>
      <c r="S224" s="155"/>
      <c r="T224" s="157">
        <f>T225</f>
        <v>0</v>
      </c>
      <c r="AR224" s="150" t="s">
        <v>22</v>
      </c>
      <c r="AT224" s="158" t="s">
        <v>72</v>
      </c>
      <c r="AU224" s="158" t="s">
        <v>22</v>
      </c>
      <c r="AY224" s="150" t="s">
        <v>136</v>
      </c>
      <c r="BK224" s="159">
        <f>BK225</f>
        <v>0</v>
      </c>
    </row>
    <row r="225" spans="2:65" s="1" customFormat="1" ht="22.5" customHeight="1" x14ac:dyDescent="0.35">
      <c r="B225" s="163"/>
      <c r="C225" s="164" t="s">
        <v>384</v>
      </c>
      <c r="D225" s="164" t="s">
        <v>138</v>
      </c>
      <c r="E225" s="165" t="s">
        <v>385</v>
      </c>
      <c r="F225" s="166" t="s">
        <v>375</v>
      </c>
      <c r="G225" s="167" t="s">
        <v>369</v>
      </c>
      <c r="H225" s="168">
        <v>1</v>
      </c>
      <c r="I225" s="169"/>
      <c r="J225" s="170">
        <f>ROUND(I225*H225,2)</f>
        <v>0</v>
      </c>
      <c r="K225" s="166" t="s">
        <v>3</v>
      </c>
      <c r="L225" s="34"/>
      <c r="M225" s="171" t="s">
        <v>3</v>
      </c>
      <c r="N225" s="172" t="s">
        <v>45</v>
      </c>
      <c r="O225" s="35"/>
      <c r="P225" s="173">
        <f>O225*H225</f>
        <v>0</v>
      </c>
      <c r="Q225" s="173">
        <v>0</v>
      </c>
      <c r="R225" s="173">
        <f>Q225*H225</f>
        <v>0</v>
      </c>
      <c r="S225" s="173">
        <v>0</v>
      </c>
      <c r="T225" s="174">
        <f>S225*H225</f>
        <v>0</v>
      </c>
      <c r="AR225" s="17" t="s">
        <v>220</v>
      </c>
      <c r="AT225" s="17" t="s">
        <v>138</v>
      </c>
      <c r="AU225" s="17" t="s">
        <v>144</v>
      </c>
      <c r="AY225" s="17" t="s">
        <v>136</v>
      </c>
      <c r="BE225" s="175">
        <f>IF(N225="základní",J225,0)</f>
        <v>0</v>
      </c>
      <c r="BF225" s="175">
        <f>IF(N225="snížená",J225,0)</f>
        <v>0</v>
      </c>
      <c r="BG225" s="175">
        <f>IF(N225="zákl. přenesená",J225,0)</f>
        <v>0</v>
      </c>
      <c r="BH225" s="175">
        <f>IF(N225="sníž. přenesená",J225,0)</f>
        <v>0</v>
      </c>
      <c r="BI225" s="175">
        <f>IF(N225="nulová",J225,0)</f>
        <v>0</v>
      </c>
      <c r="BJ225" s="17" t="s">
        <v>144</v>
      </c>
      <c r="BK225" s="175">
        <f>ROUND(I225*H225,2)</f>
        <v>0</v>
      </c>
      <c r="BL225" s="17" t="s">
        <v>220</v>
      </c>
      <c r="BM225" s="17" t="s">
        <v>386</v>
      </c>
    </row>
    <row r="226" spans="2:65" s="10" customFormat="1" ht="29.9" customHeight="1" x14ac:dyDescent="0.35">
      <c r="B226" s="149"/>
      <c r="D226" s="160" t="s">
        <v>72</v>
      </c>
      <c r="E226" s="161" t="s">
        <v>177</v>
      </c>
      <c r="F226" s="161" t="s">
        <v>387</v>
      </c>
      <c r="I226" s="152"/>
      <c r="J226" s="162">
        <f>BK226</f>
        <v>0</v>
      </c>
      <c r="L226" s="149"/>
      <c r="M226" s="154"/>
      <c r="N226" s="155"/>
      <c r="O226" s="155"/>
      <c r="P226" s="156">
        <f>SUM(P227:P278)</f>
        <v>0</v>
      </c>
      <c r="Q226" s="155"/>
      <c r="R226" s="156">
        <f>SUM(R227:R278)</f>
        <v>2.9333000000000001E-2</v>
      </c>
      <c r="S226" s="155"/>
      <c r="T226" s="157">
        <f>SUM(T227:T278)</f>
        <v>49.745624999999997</v>
      </c>
      <c r="AR226" s="150" t="s">
        <v>22</v>
      </c>
      <c r="AT226" s="158" t="s">
        <v>72</v>
      </c>
      <c r="AU226" s="158" t="s">
        <v>22</v>
      </c>
      <c r="AY226" s="150" t="s">
        <v>136</v>
      </c>
      <c r="BK226" s="159">
        <f>SUM(BK227:BK278)</f>
        <v>0</v>
      </c>
    </row>
    <row r="227" spans="2:65" s="1" customFormat="1" ht="31.5" customHeight="1" x14ac:dyDescent="0.35">
      <c r="B227" s="163"/>
      <c r="C227" s="164" t="s">
        <v>388</v>
      </c>
      <c r="D227" s="164" t="s">
        <v>138</v>
      </c>
      <c r="E227" s="165" t="s">
        <v>389</v>
      </c>
      <c r="F227" s="166" t="s">
        <v>390</v>
      </c>
      <c r="G227" s="167" t="s">
        <v>205</v>
      </c>
      <c r="H227" s="168">
        <v>440.5</v>
      </c>
      <c r="I227" s="169"/>
      <c r="J227" s="170">
        <f>ROUND(I227*H227,2)</f>
        <v>0</v>
      </c>
      <c r="K227" s="166" t="s">
        <v>142</v>
      </c>
      <c r="L227" s="34"/>
      <c r="M227" s="171" t="s">
        <v>3</v>
      </c>
      <c r="N227" s="172" t="s">
        <v>45</v>
      </c>
      <c r="O227" s="35"/>
      <c r="P227" s="173">
        <f>O227*H227</f>
        <v>0</v>
      </c>
      <c r="Q227" s="173">
        <v>0</v>
      </c>
      <c r="R227" s="173">
        <f>Q227*H227</f>
        <v>0</v>
      </c>
      <c r="S227" s="173">
        <v>0</v>
      </c>
      <c r="T227" s="174">
        <f>S227*H227</f>
        <v>0</v>
      </c>
      <c r="AR227" s="17" t="s">
        <v>143</v>
      </c>
      <c r="AT227" s="17" t="s">
        <v>138</v>
      </c>
      <c r="AU227" s="17" t="s">
        <v>144</v>
      </c>
      <c r="AY227" s="17" t="s">
        <v>136</v>
      </c>
      <c r="BE227" s="175">
        <f>IF(N227="základní",J227,0)</f>
        <v>0</v>
      </c>
      <c r="BF227" s="175">
        <f>IF(N227="snížená",J227,0)</f>
        <v>0</v>
      </c>
      <c r="BG227" s="175">
        <f>IF(N227="zákl. přenesená",J227,0)</f>
        <v>0</v>
      </c>
      <c r="BH227" s="175">
        <f>IF(N227="sníž. přenesená",J227,0)</f>
        <v>0</v>
      </c>
      <c r="BI227" s="175">
        <f>IF(N227="nulová",J227,0)</f>
        <v>0</v>
      </c>
      <c r="BJ227" s="17" t="s">
        <v>144</v>
      </c>
      <c r="BK227" s="175">
        <f>ROUND(I227*H227,2)</f>
        <v>0</v>
      </c>
      <c r="BL227" s="17" t="s">
        <v>143</v>
      </c>
      <c r="BM227" s="17" t="s">
        <v>391</v>
      </c>
    </row>
    <row r="228" spans="2:65" s="11" customFormat="1" ht="12" x14ac:dyDescent="0.35">
      <c r="B228" s="176"/>
      <c r="D228" s="186" t="s">
        <v>146</v>
      </c>
      <c r="E228" s="200" t="s">
        <v>3</v>
      </c>
      <c r="F228" s="195" t="s">
        <v>392</v>
      </c>
      <c r="H228" s="196">
        <v>440.5</v>
      </c>
      <c r="I228" s="181"/>
      <c r="L228" s="176"/>
      <c r="M228" s="182"/>
      <c r="N228" s="183"/>
      <c r="O228" s="183"/>
      <c r="P228" s="183"/>
      <c r="Q228" s="183"/>
      <c r="R228" s="183"/>
      <c r="S228" s="183"/>
      <c r="T228" s="184"/>
      <c r="AT228" s="178" t="s">
        <v>146</v>
      </c>
      <c r="AU228" s="178" t="s">
        <v>144</v>
      </c>
      <c r="AV228" s="11" t="s">
        <v>144</v>
      </c>
      <c r="AW228" s="11" t="s">
        <v>37</v>
      </c>
      <c r="AX228" s="11" t="s">
        <v>22</v>
      </c>
      <c r="AY228" s="178" t="s">
        <v>136</v>
      </c>
    </row>
    <row r="229" spans="2:65" s="1" customFormat="1" ht="44.25" customHeight="1" x14ac:dyDescent="0.35">
      <c r="B229" s="163"/>
      <c r="C229" s="164" t="s">
        <v>393</v>
      </c>
      <c r="D229" s="164" t="s">
        <v>138</v>
      </c>
      <c r="E229" s="165" t="s">
        <v>394</v>
      </c>
      <c r="F229" s="166" t="s">
        <v>395</v>
      </c>
      <c r="G229" s="167" t="s">
        <v>205</v>
      </c>
      <c r="H229" s="168">
        <v>10572</v>
      </c>
      <c r="I229" s="169"/>
      <c r="J229" s="170">
        <f>ROUND(I229*H229,2)</f>
        <v>0</v>
      </c>
      <c r="K229" s="166" t="s">
        <v>142</v>
      </c>
      <c r="L229" s="34"/>
      <c r="M229" s="171" t="s">
        <v>3</v>
      </c>
      <c r="N229" s="172" t="s">
        <v>45</v>
      </c>
      <c r="O229" s="35"/>
      <c r="P229" s="173">
        <f>O229*H229</f>
        <v>0</v>
      </c>
      <c r="Q229" s="173">
        <v>0</v>
      </c>
      <c r="R229" s="173">
        <f>Q229*H229</f>
        <v>0</v>
      </c>
      <c r="S229" s="173">
        <v>0</v>
      </c>
      <c r="T229" s="174">
        <f>S229*H229</f>
        <v>0</v>
      </c>
      <c r="AR229" s="17" t="s">
        <v>143</v>
      </c>
      <c r="AT229" s="17" t="s">
        <v>138</v>
      </c>
      <c r="AU229" s="17" t="s">
        <v>144</v>
      </c>
      <c r="AY229" s="17" t="s">
        <v>136</v>
      </c>
      <c r="BE229" s="175">
        <f>IF(N229="základní",J229,0)</f>
        <v>0</v>
      </c>
      <c r="BF229" s="175">
        <f>IF(N229="snížená",J229,0)</f>
        <v>0</v>
      </c>
      <c r="BG229" s="175">
        <f>IF(N229="zákl. přenesená",J229,0)</f>
        <v>0</v>
      </c>
      <c r="BH229" s="175">
        <f>IF(N229="sníž. přenesená",J229,0)</f>
        <v>0</v>
      </c>
      <c r="BI229" s="175">
        <f>IF(N229="nulová",J229,0)</f>
        <v>0</v>
      </c>
      <c r="BJ229" s="17" t="s">
        <v>144</v>
      </c>
      <c r="BK229" s="175">
        <f>ROUND(I229*H229,2)</f>
        <v>0</v>
      </c>
      <c r="BL229" s="17" t="s">
        <v>143</v>
      </c>
      <c r="BM229" s="17" t="s">
        <v>396</v>
      </c>
    </row>
    <row r="230" spans="2:65" s="11" customFormat="1" ht="12" x14ac:dyDescent="0.35">
      <c r="B230" s="176"/>
      <c r="D230" s="186" t="s">
        <v>146</v>
      </c>
      <c r="E230" s="200" t="s">
        <v>3</v>
      </c>
      <c r="F230" s="195" t="s">
        <v>397</v>
      </c>
      <c r="H230" s="196">
        <v>10572</v>
      </c>
      <c r="I230" s="181"/>
      <c r="L230" s="176"/>
      <c r="M230" s="182"/>
      <c r="N230" s="183"/>
      <c r="O230" s="183"/>
      <c r="P230" s="183"/>
      <c r="Q230" s="183"/>
      <c r="R230" s="183"/>
      <c r="S230" s="183"/>
      <c r="T230" s="184"/>
      <c r="AT230" s="178" t="s">
        <v>146</v>
      </c>
      <c r="AU230" s="178" t="s">
        <v>144</v>
      </c>
      <c r="AV230" s="11" t="s">
        <v>144</v>
      </c>
      <c r="AW230" s="11" t="s">
        <v>37</v>
      </c>
      <c r="AX230" s="11" t="s">
        <v>22</v>
      </c>
      <c r="AY230" s="178" t="s">
        <v>136</v>
      </c>
    </row>
    <row r="231" spans="2:65" s="1" customFormat="1" ht="31.5" customHeight="1" x14ac:dyDescent="0.35">
      <c r="B231" s="163"/>
      <c r="C231" s="164" t="s">
        <v>398</v>
      </c>
      <c r="D231" s="164" t="s">
        <v>138</v>
      </c>
      <c r="E231" s="165" t="s">
        <v>399</v>
      </c>
      <c r="F231" s="166" t="s">
        <v>400</v>
      </c>
      <c r="G231" s="167" t="s">
        <v>205</v>
      </c>
      <c r="H231" s="168">
        <v>440.5</v>
      </c>
      <c r="I231" s="169"/>
      <c r="J231" s="170">
        <f>ROUND(I231*H231,2)</f>
        <v>0</v>
      </c>
      <c r="K231" s="166" t="s">
        <v>142</v>
      </c>
      <c r="L231" s="34"/>
      <c r="M231" s="171" t="s">
        <v>3</v>
      </c>
      <c r="N231" s="172" t="s">
        <v>45</v>
      </c>
      <c r="O231" s="35"/>
      <c r="P231" s="173">
        <f>O231*H231</f>
        <v>0</v>
      </c>
      <c r="Q231" s="173">
        <v>0</v>
      </c>
      <c r="R231" s="173">
        <f>Q231*H231</f>
        <v>0</v>
      </c>
      <c r="S231" s="173">
        <v>0</v>
      </c>
      <c r="T231" s="174">
        <f>S231*H231</f>
        <v>0</v>
      </c>
      <c r="AR231" s="17" t="s">
        <v>143</v>
      </c>
      <c r="AT231" s="17" t="s">
        <v>138</v>
      </c>
      <c r="AU231" s="17" t="s">
        <v>144</v>
      </c>
      <c r="AY231" s="17" t="s">
        <v>136</v>
      </c>
      <c r="BE231" s="175">
        <f>IF(N231="základní",J231,0)</f>
        <v>0</v>
      </c>
      <c r="BF231" s="175">
        <f>IF(N231="snížená",J231,0)</f>
        <v>0</v>
      </c>
      <c r="BG231" s="175">
        <f>IF(N231="zákl. přenesená",J231,0)</f>
        <v>0</v>
      </c>
      <c r="BH231" s="175">
        <f>IF(N231="sníž. přenesená",J231,0)</f>
        <v>0</v>
      </c>
      <c r="BI231" s="175">
        <f>IF(N231="nulová",J231,0)</f>
        <v>0</v>
      </c>
      <c r="BJ231" s="17" t="s">
        <v>144</v>
      </c>
      <c r="BK231" s="175">
        <f>ROUND(I231*H231,2)</f>
        <v>0</v>
      </c>
      <c r="BL231" s="17" t="s">
        <v>143</v>
      </c>
      <c r="BM231" s="17" t="s">
        <v>401</v>
      </c>
    </row>
    <row r="232" spans="2:65" s="11" customFormat="1" ht="12" x14ac:dyDescent="0.35">
      <c r="B232" s="176"/>
      <c r="D232" s="186" t="s">
        <v>146</v>
      </c>
      <c r="E232" s="200" t="s">
        <v>3</v>
      </c>
      <c r="F232" s="195" t="s">
        <v>392</v>
      </c>
      <c r="H232" s="196">
        <v>440.5</v>
      </c>
      <c r="I232" s="181"/>
      <c r="L232" s="176"/>
      <c r="M232" s="182"/>
      <c r="N232" s="183"/>
      <c r="O232" s="183"/>
      <c r="P232" s="183"/>
      <c r="Q232" s="183"/>
      <c r="R232" s="183"/>
      <c r="S232" s="183"/>
      <c r="T232" s="184"/>
      <c r="AT232" s="178" t="s">
        <v>146</v>
      </c>
      <c r="AU232" s="178" t="s">
        <v>144</v>
      </c>
      <c r="AV232" s="11" t="s">
        <v>144</v>
      </c>
      <c r="AW232" s="11" t="s">
        <v>37</v>
      </c>
      <c r="AX232" s="11" t="s">
        <v>22</v>
      </c>
      <c r="AY232" s="178" t="s">
        <v>136</v>
      </c>
    </row>
    <row r="233" spans="2:65" s="1" customFormat="1" ht="22.5" customHeight="1" x14ac:dyDescent="0.35">
      <c r="B233" s="163"/>
      <c r="C233" s="164" t="s">
        <v>402</v>
      </c>
      <c r="D233" s="164" t="s">
        <v>138</v>
      </c>
      <c r="E233" s="165" t="s">
        <v>403</v>
      </c>
      <c r="F233" s="166" t="s">
        <v>404</v>
      </c>
      <c r="G233" s="167" t="s">
        <v>205</v>
      </c>
      <c r="H233" s="168">
        <v>440.5</v>
      </c>
      <c r="I233" s="169"/>
      <c r="J233" s="170">
        <f>ROUND(I233*H233,2)</f>
        <v>0</v>
      </c>
      <c r="K233" s="166" t="s">
        <v>142</v>
      </c>
      <c r="L233" s="34"/>
      <c r="M233" s="171" t="s">
        <v>3</v>
      </c>
      <c r="N233" s="172" t="s">
        <v>45</v>
      </c>
      <c r="O233" s="35"/>
      <c r="P233" s="173">
        <f>O233*H233</f>
        <v>0</v>
      </c>
      <c r="Q233" s="173">
        <v>0</v>
      </c>
      <c r="R233" s="173">
        <f>Q233*H233</f>
        <v>0</v>
      </c>
      <c r="S233" s="173">
        <v>0</v>
      </c>
      <c r="T233" s="174">
        <f>S233*H233</f>
        <v>0</v>
      </c>
      <c r="AR233" s="17" t="s">
        <v>143</v>
      </c>
      <c r="AT233" s="17" t="s">
        <v>138</v>
      </c>
      <c r="AU233" s="17" t="s">
        <v>144</v>
      </c>
      <c r="AY233" s="17" t="s">
        <v>136</v>
      </c>
      <c r="BE233" s="175">
        <f>IF(N233="základní",J233,0)</f>
        <v>0</v>
      </c>
      <c r="BF233" s="175">
        <f>IF(N233="snížená",J233,0)</f>
        <v>0</v>
      </c>
      <c r="BG233" s="175">
        <f>IF(N233="zákl. přenesená",J233,0)</f>
        <v>0</v>
      </c>
      <c r="BH233" s="175">
        <f>IF(N233="sníž. přenesená",J233,0)</f>
        <v>0</v>
      </c>
      <c r="BI233" s="175">
        <f>IF(N233="nulová",J233,0)</f>
        <v>0</v>
      </c>
      <c r="BJ233" s="17" t="s">
        <v>144</v>
      </c>
      <c r="BK233" s="175">
        <f>ROUND(I233*H233,2)</f>
        <v>0</v>
      </c>
      <c r="BL233" s="17" t="s">
        <v>143</v>
      </c>
      <c r="BM233" s="17" t="s">
        <v>405</v>
      </c>
    </row>
    <row r="234" spans="2:65" s="11" customFormat="1" ht="12" x14ac:dyDescent="0.35">
      <c r="B234" s="176"/>
      <c r="D234" s="186" t="s">
        <v>146</v>
      </c>
      <c r="E234" s="200" t="s">
        <v>3</v>
      </c>
      <c r="F234" s="195" t="s">
        <v>406</v>
      </c>
      <c r="H234" s="196">
        <v>440.5</v>
      </c>
      <c r="I234" s="181"/>
      <c r="L234" s="176"/>
      <c r="M234" s="182"/>
      <c r="N234" s="183"/>
      <c r="O234" s="183"/>
      <c r="P234" s="183"/>
      <c r="Q234" s="183"/>
      <c r="R234" s="183"/>
      <c r="S234" s="183"/>
      <c r="T234" s="184"/>
      <c r="AT234" s="178" t="s">
        <v>146</v>
      </c>
      <c r="AU234" s="178" t="s">
        <v>144</v>
      </c>
      <c r="AV234" s="11" t="s">
        <v>144</v>
      </c>
      <c r="AW234" s="11" t="s">
        <v>37</v>
      </c>
      <c r="AX234" s="11" t="s">
        <v>22</v>
      </c>
      <c r="AY234" s="178" t="s">
        <v>136</v>
      </c>
    </row>
    <row r="235" spans="2:65" s="1" customFormat="1" ht="22.5" customHeight="1" x14ac:dyDescent="0.35">
      <c r="B235" s="163"/>
      <c r="C235" s="164" t="s">
        <v>407</v>
      </c>
      <c r="D235" s="164" t="s">
        <v>138</v>
      </c>
      <c r="E235" s="165" t="s">
        <v>408</v>
      </c>
      <c r="F235" s="166" t="s">
        <v>409</v>
      </c>
      <c r="G235" s="167" t="s">
        <v>205</v>
      </c>
      <c r="H235" s="168">
        <v>440.5</v>
      </c>
      <c r="I235" s="169"/>
      <c r="J235" s="170">
        <f>ROUND(I235*H235,2)</f>
        <v>0</v>
      </c>
      <c r="K235" s="166" t="s">
        <v>142</v>
      </c>
      <c r="L235" s="34"/>
      <c r="M235" s="171" t="s">
        <v>3</v>
      </c>
      <c r="N235" s="172" t="s">
        <v>45</v>
      </c>
      <c r="O235" s="35"/>
      <c r="P235" s="173">
        <f>O235*H235</f>
        <v>0</v>
      </c>
      <c r="Q235" s="173">
        <v>0</v>
      </c>
      <c r="R235" s="173">
        <f>Q235*H235</f>
        <v>0</v>
      </c>
      <c r="S235" s="173">
        <v>0</v>
      </c>
      <c r="T235" s="174">
        <f>S235*H235</f>
        <v>0</v>
      </c>
      <c r="AR235" s="17" t="s">
        <v>143</v>
      </c>
      <c r="AT235" s="17" t="s">
        <v>138</v>
      </c>
      <c r="AU235" s="17" t="s">
        <v>144</v>
      </c>
      <c r="AY235" s="17" t="s">
        <v>136</v>
      </c>
      <c r="BE235" s="175">
        <f>IF(N235="základní",J235,0)</f>
        <v>0</v>
      </c>
      <c r="BF235" s="175">
        <f>IF(N235="snížená",J235,0)</f>
        <v>0</v>
      </c>
      <c r="BG235" s="175">
        <f>IF(N235="zákl. přenesená",J235,0)</f>
        <v>0</v>
      </c>
      <c r="BH235" s="175">
        <f>IF(N235="sníž. přenesená",J235,0)</f>
        <v>0</v>
      </c>
      <c r="BI235" s="175">
        <f>IF(N235="nulová",J235,0)</f>
        <v>0</v>
      </c>
      <c r="BJ235" s="17" t="s">
        <v>144</v>
      </c>
      <c r="BK235" s="175">
        <f>ROUND(I235*H235,2)</f>
        <v>0</v>
      </c>
      <c r="BL235" s="17" t="s">
        <v>143</v>
      </c>
      <c r="BM235" s="17" t="s">
        <v>410</v>
      </c>
    </row>
    <row r="236" spans="2:65" s="11" customFormat="1" ht="12" x14ac:dyDescent="0.35">
      <c r="B236" s="176"/>
      <c r="D236" s="186" t="s">
        <v>146</v>
      </c>
      <c r="E236" s="200" t="s">
        <v>3</v>
      </c>
      <c r="F236" s="195" t="s">
        <v>406</v>
      </c>
      <c r="H236" s="196">
        <v>440.5</v>
      </c>
      <c r="I236" s="181"/>
      <c r="L236" s="176"/>
      <c r="M236" s="182"/>
      <c r="N236" s="183"/>
      <c r="O236" s="183"/>
      <c r="P236" s="183"/>
      <c r="Q236" s="183"/>
      <c r="R236" s="183"/>
      <c r="S236" s="183"/>
      <c r="T236" s="184"/>
      <c r="AT236" s="178" t="s">
        <v>146</v>
      </c>
      <c r="AU236" s="178" t="s">
        <v>144</v>
      </c>
      <c r="AV236" s="11" t="s">
        <v>144</v>
      </c>
      <c r="AW236" s="11" t="s">
        <v>37</v>
      </c>
      <c r="AX236" s="11" t="s">
        <v>22</v>
      </c>
      <c r="AY236" s="178" t="s">
        <v>136</v>
      </c>
    </row>
    <row r="237" spans="2:65" s="1" customFormat="1" ht="31.5" customHeight="1" x14ac:dyDescent="0.35">
      <c r="B237" s="163"/>
      <c r="C237" s="164" t="s">
        <v>411</v>
      </c>
      <c r="D237" s="164" t="s">
        <v>138</v>
      </c>
      <c r="E237" s="165" t="s">
        <v>412</v>
      </c>
      <c r="F237" s="166" t="s">
        <v>413</v>
      </c>
      <c r="G237" s="167" t="s">
        <v>205</v>
      </c>
      <c r="H237" s="168">
        <v>155.9</v>
      </c>
      <c r="I237" s="169"/>
      <c r="J237" s="170">
        <f>ROUND(I237*H237,2)</f>
        <v>0</v>
      </c>
      <c r="K237" s="166" t="s">
        <v>142</v>
      </c>
      <c r="L237" s="34"/>
      <c r="M237" s="171" t="s">
        <v>3</v>
      </c>
      <c r="N237" s="172" t="s">
        <v>45</v>
      </c>
      <c r="O237" s="35"/>
      <c r="P237" s="173">
        <f>O237*H237</f>
        <v>0</v>
      </c>
      <c r="Q237" s="173">
        <v>1.2999999999999999E-4</v>
      </c>
      <c r="R237" s="173">
        <f>Q237*H237</f>
        <v>2.0267E-2</v>
      </c>
      <c r="S237" s="173">
        <v>0</v>
      </c>
      <c r="T237" s="174">
        <f>S237*H237</f>
        <v>0</v>
      </c>
      <c r="AR237" s="17" t="s">
        <v>143</v>
      </c>
      <c r="AT237" s="17" t="s">
        <v>138</v>
      </c>
      <c r="AU237" s="17" t="s">
        <v>144</v>
      </c>
      <c r="AY237" s="17" t="s">
        <v>136</v>
      </c>
      <c r="BE237" s="175">
        <f>IF(N237="základní",J237,0)</f>
        <v>0</v>
      </c>
      <c r="BF237" s="175">
        <f>IF(N237="snížená",J237,0)</f>
        <v>0</v>
      </c>
      <c r="BG237" s="175">
        <f>IF(N237="zákl. přenesená",J237,0)</f>
        <v>0</v>
      </c>
      <c r="BH237" s="175">
        <f>IF(N237="sníž. přenesená",J237,0)</f>
        <v>0</v>
      </c>
      <c r="BI237" s="175">
        <f>IF(N237="nulová",J237,0)</f>
        <v>0</v>
      </c>
      <c r="BJ237" s="17" t="s">
        <v>144</v>
      </c>
      <c r="BK237" s="175">
        <f>ROUND(I237*H237,2)</f>
        <v>0</v>
      </c>
      <c r="BL237" s="17" t="s">
        <v>143</v>
      </c>
      <c r="BM237" s="17" t="s">
        <v>414</v>
      </c>
    </row>
    <row r="238" spans="2:65" s="11" customFormat="1" ht="12" x14ac:dyDescent="0.35">
      <c r="B238" s="176"/>
      <c r="D238" s="186" t="s">
        <v>146</v>
      </c>
      <c r="E238" s="200" t="s">
        <v>3</v>
      </c>
      <c r="F238" s="195" t="s">
        <v>415</v>
      </c>
      <c r="H238" s="196">
        <v>155.9</v>
      </c>
      <c r="I238" s="181"/>
      <c r="L238" s="176"/>
      <c r="M238" s="182"/>
      <c r="N238" s="183"/>
      <c r="O238" s="183"/>
      <c r="P238" s="183"/>
      <c r="Q238" s="183"/>
      <c r="R238" s="183"/>
      <c r="S238" s="183"/>
      <c r="T238" s="184"/>
      <c r="AT238" s="178" t="s">
        <v>146</v>
      </c>
      <c r="AU238" s="178" t="s">
        <v>144</v>
      </c>
      <c r="AV238" s="11" t="s">
        <v>144</v>
      </c>
      <c r="AW238" s="11" t="s">
        <v>37</v>
      </c>
      <c r="AX238" s="11" t="s">
        <v>22</v>
      </c>
      <c r="AY238" s="178" t="s">
        <v>136</v>
      </c>
    </row>
    <row r="239" spans="2:65" s="1" customFormat="1" ht="57" customHeight="1" x14ac:dyDescent="0.35">
      <c r="B239" s="163"/>
      <c r="C239" s="164" t="s">
        <v>416</v>
      </c>
      <c r="D239" s="164" t="s">
        <v>138</v>
      </c>
      <c r="E239" s="165" t="s">
        <v>417</v>
      </c>
      <c r="F239" s="166" t="s">
        <v>418</v>
      </c>
      <c r="G239" s="167" t="s">
        <v>205</v>
      </c>
      <c r="H239" s="168">
        <v>155.9</v>
      </c>
      <c r="I239" s="169"/>
      <c r="J239" s="170">
        <f>ROUND(I239*H239,2)</f>
        <v>0</v>
      </c>
      <c r="K239" s="166" t="s">
        <v>142</v>
      </c>
      <c r="L239" s="34"/>
      <c r="M239" s="171" t="s">
        <v>3</v>
      </c>
      <c r="N239" s="172" t="s">
        <v>45</v>
      </c>
      <c r="O239" s="35"/>
      <c r="P239" s="173">
        <f>O239*H239</f>
        <v>0</v>
      </c>
      <c r="Q239" s="173">
        <v>4.0000000000000003E-5</v>
      </c>
      <c r="R239" s="173">
        <f>Q239*H239</f>
        <v>6.2360000000000011E-3</v>
      </c>
      <c r="S239" s="173">
        <v>0</v>
      </c>
      <c r="T239" s="174">
        <f>S239*H239</f>
        <v>0</v>
      </c>
      <c r="AR239" s="17" t="s">
        <v>143</v>
      </c>
      <c r="AT239" s="17" t="s">
        <v>138</v>
      </c>
      <c r="AU239" s="17" t="s">
        <v>144</v>
      </c>
      <c r="AY239" s="17" t="s">
        <v>136</v>
      </c>
      <c r="BE239" s="175">
        <f>IF(N239="základní",J239,0)</f>
        <v>0</v>
      </c>
      <c r="BF239" s="175">
        <f>IF(N239="snížená",J239,0)</f>
        <v>0</v>
      </c>
      <c r="BG239" s="175">
        <f>IF(N239="zákl. přenesená",J239,0)</f>
        <v>0</v>
      </c>
      <c r="BH239" s="175">
        <f>IF(N239="sníž. přenesená",J239,0)</f>
        <v>0</v>
      </c>
      <c r="BI239" s="175">
        <f>IF(N239="nulová",J239,0)</f>
        <v>0</v>
      </c>
      <c r="BJ239" s="17" t="s">
        <v>144</v>
      </c>
      <c r="BK239" s="175">
        <f>ROUND(I239*H239,2)</f>
        <v>0</v>
      </c>
      <c r="BL239" s="17" t="s">
        <v>143</v>
      </c>
      <c r="BM239" s="17" t="s">
        <v>419</v>
      </c>
    </row>
    <row r="240" spans="2:65" s="11" customFormat="1" ht="12" x14ac:dyDescent="0.35">
      <c r="B240" s="176"/>
      <c r="D240" s="186" t="s">
        <v>146</v>
      </c>
      <c r="E240" s="200" t="s">
        <v>3</v>
      </c>
      <c r="F240" s="195" t="s">
        <v>415</v>
      </c>
      <c r="H240" s="196">
        <v>155.9</v>
      </c>
      <c r="I240" s="181"/>
      <c r="L240" s="176"/>
      <c r="M240" s="182"/>
      <c r="N240" s="183"/>
      <c r="O240" s="183"/>
      <c r="P240" s="183"/>
      <c r="Q240" s="183"/>
      <c r="R240" s="183"/>
      <c r="S240" s="183"/>
      <c r="T240" s="184"/>
      <c r="AT240" s="178" t="s">
        <v>146</v>
      </c>
      <c r="AU240" s="178" t="s">
        <v>144</v>
      </c>
      <c r="AV240" s="11" t="s">
        <v>144</v>
      </c>
      <c r="AW240" s="11" t="s">
        <v>37</v>
      </c>
      <c r="AX240" s="11" t="s">
        <v>22</v>
      </c>
      <c r="AY240" s="178" t="s">
        <v>136</v>
      </c>
    </row>
    <row r="241" spans="2:65" s="1" customFormat="1" ht="22.5" customHeight="1" x14ac:dyDescent="0.35">
      <c r="B241" s="163"/>
      <c r="C241" s="164" t="s">
        <v>420</v>
      </c>
      <c r="D241" s="164" t="s">
        <v>138</v>
      </c>
      <c r="E241" s="165" t="s">
        <v>421</v>
      </c>
      <c r="F241" s="166" t="s">
        <v>422</v>
      </c>
      <c r="G241" s="167" t="s">
        <v>423</v>
      </c>
      <c r="H241" s="168">
        <v>25</v>
      </c>
      <c r="I241" s="169"/>
      <c r="J241" s="170">
        <f>ROUND(I241*H241,2)</f>
        <v>0</v>
      </c>
      <c r="K241" s="166" t="s">
        <v>3</v>
      </c>
      <c r="L241" s="34"/>
      <c r="M241" s="171" t="s">
        <v>3</v>
      </c>
      <c r="N241" s="172" t="s">
        <v>45</v>
      </c>
      <c r="O241" s="35"/>
      <c r="P241" s="173">
        <f>O241*H241</f>
        <v>0</v>
      </c>
      <c r="Q241" s="173">
        <v>0</v>
      </c>
      <c r="R241" s="173">
        <f>Q241*H241</f>
        <v>0</v>
      </c>
      <c r="S241" s="173">
        <v>0</v>
      </c>
      <c r="T241" s="174">
        <f>S241*H241</f>
        <v>0</v>
      </c>
      <c r="AR241" s="17" t="s">
        <v>143</v>
      </c>
      <c r="AT241" s="17" t="s">
        <v>138</v>
      </c>
      <c r="AU241" s="17" t="s">
        <v>144</v>
      </c>
      <c r="AY241" s="17" t="s">
        <v>136</v>
      </c>
      <c r="BE241" s="175">
        <f>IF(N241="základní",J241,0)</f>
        <v>0</v>
      </c>
      <c r="BF241" s="175">
        <f>IF(N241="snížená",J241,0)</f>
        <v>0</v>
      </c>
      <c r="BG241" s="175">
        <f>IF(N241="zákl. přenesená",J241,0)</f>
        <v>0</v>
      </c>
      <c r="BH241" s="175">
        <f>IF(N241="sníž. přenesená",J241,0)</f>
        <v>0</v>
      </c>
      <c r="BI241" s="175">
        <f>IF(N241="nulová",J241,0)</f>
        <v>0</v>
      </c>
      <c r="BJ241" s="17" t="s">
        <v>144</v>
      </c>
      <c r="BK241" s="175">
        <f>ROUND(I241*H241,2)</f>
        <v>0</v>
      </c>
      <c r="BL241" s="17" t="s">
        <v>143</v>
      </c>
      <c r="BM241" s="17" t="s">
        <v>424</v>
      </c>
    </row>
    <row r="242" spans="2:65" s="1" customFormat="1" ht="22.5" customHeight="1" x14ac:dyDescent="0.35">
      <c r="B242" s="163"/>
      <c r="C242" s="164" t="s">
        <v>425</v>
      </c>
      <c r="D242" s="164" t="s">
        <v>138</v>
      </c>
      <c r="E242" s="165" t="s">
        <v>426</v>
      </c>
      <c r="F242" s="166" t="s">
        <v>427</v>
      </c>
      <c r="G242" s="167" t="s">
        <v>423</v>
      </c>
      <c r="H242" s="168">
        <v>8</v>
      </c>
      <c r="I242" s="169"/>
      <c r="J242" s="170">
        <f>ROUND(I242*H242,2)</f>
        <v>0</v>
      </c>
      <c r="K242" s="166" t="s">
        <v>3</v>
      </c>
      <c r="L242" s="34"/>
      <c r="M242" s="171" t="s">
        <v>3</v>
      </c>
      <c r="N242" s="172" t="s">
        <v>45</v>
      </c>
      <c r="O242" s="35"/>
      <c r="P242" s="173">
        <f>O242*H242</f>
        <v>0</v>
      </c>
      <c r="Q242" s="173">
        <v>0</v>
      </c>
      <c r="R242" s="173">
        <f>Q242*H242</f>
        <v>0</v>
      </c>
      <c r="S242" s="173">
        <v>0</v>
      </c>
      <c r="T242" s="174">
        <f>S242*H242</f>
        <v>0</v>
      </c>
      <c r="AR242" s="17" t="s">
        <v>143</v>
      </c>
      <c r="AT242" s="17" t="s">
        <v>138</v>
      </c>
      <c r="AU242" s="17" t="s">
        <v>144</v>
      </c>
      <c r="AY242" s="17" t="s">
        <v>136</v>
      </c>
      <c r="BE242" s="175">
        <f>IF(N242="základní",J242,0)</f>
        <v>0</v>
      </c>
      <c r="BF242" s="175">
        <f>IF(N242="snížená",J242,0)</f>
        <v>0</v>
      </c>
      <c r="BG242" s="175">
        <f>IF(N242="zákl. přenesená",J242,0)</f>
        <v>0</v>
      </c>
      <c r="BH242" s="175">
        <f>IF(N242="sníž. přenesená",J242,0)</f>
        <v>0</v>
      </c>
      <c r="BI242" s="175">
        <f>IF(N242="nulová",J242,0)</f>
        <v>0</v>
      </c>
      <c r="BJ242" s="17" t="s">
        <v>144</v>
      </c>
      <c r="BK242" s="175">
        <f>ROUND(I242*H242,2)</f>
        <v>0</v>
      </c>
      <c r="BL242" s="17" t="s">
        <v>143</v>
      </c>
      <c r="BM242" s="17" t="s">
        <v>428</v>
      </c>
    </row>
    <row r="243" spans="2:65" s="1" customFormat="1" ht="31.5" customHeight="1" x14ac:dyDescent="0.35">
      <c r="B243" s="163"/>
      <c r="C243" s="164" t="s">
        <v>429</v>
      </c>
      <c r="D243" s="164" t="s">
        <v>138</v>
      </c>
      <c r="E243" s="165" t="s">
        <v>430</v>
      </c>
      <c r="F243" s="166" t="s">
        <v>431</v>
      </c>
      <c r="G243" s="167" t="s">
        <v>141</v>
      </c>
      <c r="H243" s="168">
        <v>9</v>
      </c>
      <c r="I243" s="169"/>
      <c r="J243" s="170">
        <f>ROUND(I243*H243,2)</f>
        <v>0</v>
      </c>
      <c r="K243" s="166" t="s">
        <v>142</v>
      </c>
      <c r="L243" s="34"/>
      <c r="M243" s="171" t="s">
        <v>3</v>
      </c>
      <c r="N243" s="172" t="s">
        <v>45</v>
      </c>
      <c r="O243" s="35"/>
      <c r="P243" s="173">
        <f>O243*H243</f>
        <v>0</v>
      </c>
      <c r="Q243" s="173">
        <v>0</v>
      </c>
      <c r="R243" s="173">
        <f>Q243*H243</f>
        <v>0</v>
      </c>
      <c r="S243" s="173">
        <v>1.175</v>
      </c>
      <c r="T243" s="174">
        <f>S243*H243</f>
        <v>10.575000000000001</v>
      </c>
      <c r="AR243" s="17" t="s">
        <v>143</v>
      </c>
      <c r="AT243" s="17" t="s">
        <v>138</v>
      </c>
      <c r="AU243" s="17" t="s">
        <v>144</v>
      </c>
      <c r="AY243" s="17" t="s">
        <v>136</v>
      </c>
      <c r="BE243" s="175">
        <f>IF(N243="základní",J243,0)</f>
        <v>0</v>
      </c>
      <c r="BF243" s="175">
        <f>IF(N243="snížená",J243,0)</f>
        <v>0</v>
      </c>
      <c r="BG243" s="175">
        <f>IF(N243="zákl. přenesená",J243,0)</f>
        <v>0</v>
      </c>
      <c r="BH243" s="175">
        <f>IF(N243="sníž. přenesená",J243,0)</f>
        <v>0</v>
      </c>
      <c r="BI243" s="175">
        <f>IF(N243="nulová",J243,0)</f>
        <v>0</v>
      </c>
      <c r="BJ243" s="17" t="s">
        <v>144</v>
      </c>
      <c r="BK243" s="175">
        <f>ROUND(I243*H243,2)</f>
        <v>0</v>
      </c>
      <c r="BL243" s="17" t="s">
        <v>143</v>
      </c>
      <c r="BM243" s="17" t="s">
        <v>432</v>
      </c>
    </row>
    <row r="244" spans="2:65" s="11" customFormat="1" ht="12" x14ac:dyDescent="0.35">
      <c r="B244" s="176"/>
      <c r="D244" s="177" t="s">
        <v>146</v>
      </c>
      <c r="E244" s="178" t="s">
        <v>3</v>
      </c>
      <c r="F244" s="179" t="s">
        <v>433</v>
      </c>
      <c r="H244" s="180">
        <v>9</v>
      </c>
      <c r="I244" s="181"/>
      <c r="L244" s="176"/>
      <c r="M244" s="182"/>
      <c r="N244" s="183"/>
      <c r="O244" s="183"/>
      <c r="P244" s="183"/>
      <c r="Q244" s="183"/>
      <c r="R244" s="183"/>
      <c r="S244" s="183"/>
      <c r="T244" s="184"/>
      <c r="AT244" s="178" t="s">
        <v>146</v>
      </c>
      <c r="AU244" s="178" t="s">
        <v>144</v>
      </c>
      <c r="AV244" s="11" t="s">
        <v>144</v>
      </c>
      <c r="AW244" s="11" t="s">
        <v>37</v>
      </c>
      <c r="AX244" s="11" t="s">
        <v>73</v>
      </c>
      <c r="AY244" s="178" t="s">
        <v>136</v>
      </c>
    </row>
    <row r="245" spans="2:65" s="12" customFormat="1" ht="12" x14ac:dyDescent="0.35">
      <c r="B245" s="185"/>
      <c r="D245" s="186" t="s">
        <v>146</v>
      </c>
      <c r="E245" s="187" t="s">
        <v>3</v>
      </c>
      <c r="F245" s="188" t="s">
        <v>149</v>
      </c>
      <c r="H245" s="189">
        <v>9</v>
      </c>
      <c r="I245" s="190"/>
      <c r="L245" s="185"/>
      <c r="M245" s="191"/>
      <c r="N245" s="192"/>
      <c r="O245" s="192"/>
      <c r="P245" s="192"/>
      <c r="Q245" s="192"/>
      <c r="R245" s="192"/>
      <c r="S245" s="192"/>
      <c r="T245" s="193"/>
      <c r="AT245" s="194" t="s">
        <v>146</v>
      </c>
      <c r="AU245" s="194" t="s">
        <v>144</v>
      </c>
      <c r="AV245" s="12" t="s">
        <v>143</v>
      </c>
      <c r="AW245" s="12" t="s">
        <v>37</v>
      </c>
      <c r="AX245" s="12" t="s">
        <v>22</v>
      </c>
      <c r="AY245" s="194" t="s">
        <v>136</v>
      </c>
    </row>
    <row r="246" spans="2:65" s="1" customFormat="1" ht="22.5" customHeight="1" x14ac:dyDescent="0.35">
      <c r="B246" s="163"/>
      <c r="C246" s="164" t="s">
        <v>434</v>
      </c>
      <c r="D246" s="164" t="s">
        <v>138</v>
      </c>
      <c r="E246" s="165" t="s">
        <v>435</v>
      </c>
      <c r="F246" s="166" t="s">
        <v>436</v>
      </c>
      <c r="G246" s="167" t="s">
        <v>141</v>
      </c>
      <c r="H246" s="168">
        <v>6.6870000000000003</v>
      </c>
      <c r="I246" s="169"/>
      <c r="J246" s="170">
        <f>ROUND(I246*H246,2)</f>
        <v>0</v>
      </c>
      <c r="K246" s="166" t="s">
        <v>142</v>
      </c>
      <c r="L246" s="34"/>
      <c r="M246" s="171" t="s">
        <v>3</v>
      </c>
      <c r="N246" s="172" t="s">
        <v>45</v>
      </c>
      <c r="O246" s="35"/>
      <c r="P246" s="173">
        <f>O246*H246</f>
        <v>0</v>
      </c>
      <c r="Q246" s="173">
        <v>0</v>
      </c>
      <c r="R246" s="173">
        <f>Q246*H246</f>
        <v>0</v>
      </c>
      <c r="S246" s="173">
        <v>2.2000000000000002</v>
      </c>
      <c r="T246" s="174">
        <f>S246*H246</f>
        <v>14.711400000000001</v>
      </c>
      <c r="AR246" s="17" t="s">
        <v>143</v>
      </c>
      <c r="AT246" s="17" t="s">
        <v>138</v>
      </c>
      <c r="AU246" s="17" t="s">
        <v>144</v>
      </c>
      <c r="AY246" s="17" t="s">
        <v>136</v>
      </c>
      <c r="BE246" s="175">
        <f>IF(N246="základní",J246,0)</f>
        <v>0</v>
      </c>
      <c r="BF246" s="175">
        <f>IF(N246="snížená",J246,0)</f>
        <v>0</v>
      </c>
      <c r="BG246" s="175">
        <f>IF(N246="zákl. přenesená",J246,0)</f>
        <v>0</v>
      </c>
      <c r="BH246" s="175">
        <f>IF(N246="sníž. přenesená",J246,0)</f>
        <v>0</v>
      </c>
      <c r="BI246" s="175">
        <f>IF(N246="nulová",J246,0)</f>
        <v>0</v>
      </c>
      <c r="BJ246" s="17" t="s">
        <v>144</v>
      </c>
      <c r="BK246" s="175">
        <f>ROUND(I246*H246,2)</f>
        <v>0</v>
      </c>
      <c r="BL246" s="17" t="s">
        <v>143</v>
      </c>
      <c r="BM246" s="17" t="s">
        <v>437</v>
      </c>
    </row>
    <row r="247" spans="2:65" s="11" customFormat="1" ht="12" x14ac:dyDescent="0.35">
      <c r="B247" s="176"/>
      <c r="D247" s="177" t="s">
        <v>146</v>
      </c>
      <c r="E247" s="178" t="s">
        <v>3</v>
      </c>
      <c r="F247" s="179" t="s">
        <v>438</v>
      </c>
      <c r="H247" s="180">
        <v>0.437</v>
      </c>
      <c r="I247" s="181"/>
      <c r="L247" s="176"/>
      <c r="M247" s="182"/>
      <c r="N247" s="183"/>
      <c r="O247" s="183"/>
      <c r="P247" s="183"/>
      <c r="Q247" s="183"/>
      <c r="R247" s="183"/>
      <c r="S247" s="183"/>
      <c r="T247" s="184"/>
      <c r="AT247" s="178" t="s">
        <v>146</v>
      </c>
      <c r="AU247" s="178" t="s">
        <v>144</v>
      </c>
      <c r="AV247" s="11" t="s">
        <v>144</v>
      </c>
      <c r="AW247" s="11" t="s">
        <v>37</v>
      </c>
      <c r="AX247" s="11" t="s">
        <v>73</v>
      </c>
      <c r="AY247" s="178" t="s">
        <v>136</v>
      </c>
    </row>
    <row r="248" spans="2:65" s="11" customFormat="1" ht="12" x14ac:dyDescent="0.35">
      <c r="B248" s="176"/>
      <c r="D248" s="177" t="s">
        <v>146</v>
      </c>
      <c r="E248" s="178" t="s">
        <v>3</v>
      </c>
      <c r="F248" s="179" t="s">
        <v>439</v>
      </c>
      <c r="H248" s="180">
        <v>6.25</v>
      </c>
      <c r="I248" s="181"/>
      <c r="L248" s="176"/>
      <c r="M248" s="182"/>
      <c r="N248" s="183"/>
      <c r="O248" s="183"/>
      <c r="P248" s="183"/>
      <c r="Q248" s="183"/>
      <c r="R248" s="183"/>
      <c r="S248" s="183"/>
      <c r="T248" s="184"/>
      <c r="AT248" s="178" t="s">
        <v>146</v>
      </c>
      <c r="AU248" s="178" t="s">
        <v>144</v>
      </c>
      <c r="AV248" s="11" t="s">
        <v>144</v>
      </c>
      <c r="AW248" s="11" t="s">
        <v>37</v>
      </c>
      <c r="AX248" s="11" t="s">
        <v>73</v>
      </c>
      <c r="AY248" s="178" t="s">
        <v>136</v>
      </c>
    </row>
    <row r="249" spans="2:65" s="12" customFormat="1" ht="12" x14ac:dyDescent="0.35">
      <c r="B249" s="185"/>
      <c r="D249" s="186" t="s">
        <v>146</v>
      </c>
      <c r="E249" s="187" t="s">
        <v>3</v>
      </c>
      <c r="F249" s="188" t="s">
        <v>149</v>
      </c>
      <c r="H249" s="189">
        <v>6.6870000000000003</v>
      </c>
      <c r="I249" s="190"/>
      <c r="L249" s="185"/>
      <c r="M249" s="191"/>
      <c r="N249" s="192"/>
      <c r="O249" s="192"/>
      <c r="P249" s="192"/>
      <c r="Q249" s="192"/>
      <c r="R249" s="192"/>
      <c r="S249" s="192"/>
      <c r="T249" s="193"/>
      <c r="AT249" s="194" t="s">
        <v>146</v>
      </c>
      <c r="AU249" s="194" t="s">
        <v>144</v>
      </c>
      <c r="AV249" s="12" t="s">
        <v>143</v>
      </c>
      <c r="AW249" s="12" t="s">
        <v>37</v>
      </c>
      <c r="AX249" s="12" t="s">
        <v>22</v>
      </c>
      <c r="AY249" s="194" t="s">
        <v>136</v>
      </c>
    </row>
    <row r="250" spans="2:65" s="1" customFormat="1" ht="31.5" customHeight="1" x14ac:dyDescent="0.35">
      <c r="B250" s="163"/>
      <c r="C250" s="164" t="s">
        <v>440</v>
      </c>
      <c r="D250" s="164" t="s">
        <v>138</v>
      </c>
      <c r="E250" s="165" t="s">
        <v>441</v>
      </c>
      <c r="F250" s="166" t="s">
        <v>442</v>
      </c>
      <c r="G250" s="167" t="s">
        <v>205</v>
      </c>
      <c r="H250" s="168">
        <v>11.16</v>
      </c>
      <c r="I250" s="169"/>
      <c r="J250" s="170">
        <f>ROUND(I250*H250,2)</f>
        <v>0</v>
      </c>
      <c r="K250" s="166" t="s">
        <v>142</v>
      </c>
      <c r="L250" s="34"/>
      <c r="M250" s="171" t="s">
        <v>3</v>
      </c>
      <c r="N250" s="172" t="s">
        <v>45</v>
      </c>
      <c r="O250" s="35"/>
      <c r="P250" s="173">
        <f>O250*H250</f>
        <v>0</v>
      </c>
      <c r="Q250" s="173">
        <v>0</v>
      </c>
      <c r="R250" s="173">
        <f>Q250*H250</f>
        <v>0</v>
      </c>
      <c r="S250" s="173">
        <v>4.4999999999999998E-2</v>
      </c>
      <c r="T250" s="174">
        <f>S250*H250</f>
        <v>0.50219999999999998</v>
      </c>
      <c r="AR250" s="17" t="s">
        <v>143</v>
      </c>
      <c r="AT250" s="17" t="s">
        <v>138</v>
      </c>
      <c r="AU250" s="17" t="s">
        <v>144</v>
      </c>
      <c r="AY250" s="17" t="s">
        <v>136</v>
      </c>
      <c r="BE250" s="175">
        <f>IF(N250="základní",J250,0)</f>
        <v>0</v>
      </c>
      <c r="BF250" s="175">
        <f>IF(N250="snížená",J250,0)</f>
        <v>0</v>
      </c>
      <c r="BG250" s="175">
        <f>IF(N250="zákl. přenesená",J250,0)</f>
        <v>0</v>
      </c>
      <c r="BH250" s="175">
        <f>IF(N250="sníž. přenesená",J250,0)</f>
        <v>0</v>
      </c>
      <c r="BI250" s="175">
        <f>IF(N250="nulová",J250,0)</f>
        <v>0</v>
      </c>
      <c r="BJ250" s="17" t="s">
        <v>144</v>
      </c>
      <c r="BK250" s="175">
        <f>ROUND(I250*H250,2)</f>
        <v>0</v>
      </c>
      <c r="BL250" s="17" t="s">
        <v>143</v>
      </c>
      <c r="BM250" s="17" t="s">
        <v>443</v>
      </c>
    </row>
    <row r="251" spans="2:65" s="11" customFormat="1" ht="12" x14ac:dyDescent="0.35">
      <c r="B251" s="176"/>
      <c r="D251" s="186" t="s">
        <v>146</v>
      </c>
      <c r="E251" s="200" t="s">
        <v>3</v>
      </c>
      <c r="F251" s="195" t="s">
        <v>444</v>
      </c>
      <c r="H251" s="196">
        <v>11.16</v>
      </c>
      <c r="I251" s="181"/>
      <c r="L251" s="176"/>
      <c r="M251" s="182"/>
      <c r="N251" s="183"/>
      <c r="O251" s="183"/>
      <c r="P251" s="183"/>
      <c r="Q251" s="183"/>
      <c r="R251" s="183"/>
      <c r="S251" s="183"/>
      <c r="T251" s="184"/>
      <c r="AT251" s="178" t="s">
        <v>146</v>
      </c>
      <c r="AU251" s="178" t="s">
        <v>144</v>
      </c>
      <c r="AV251" s="11" t="s">
        <v>144</v>
      </c>
      <c r="AW251" s="11" t="s">
        <v>37</v>
      </c>
      <c r="AX251" s="11" t="s">
        <v>22</v>
      </c>
      <c r="AY251" s="178" t="s">
        <v>136</v>
      </c>
    </row>
    <row r="252" spans="2:65" s="1" customFormat="1" ht="31.5" customHeight="1" x14ac:dyDescent="0.35">
      <c r="B252" s="163"/>
      <c r="C252" s="164" t="s">
        <v>445</v>
      </c>
      <c r="D252" s="164" t="s">
        <v>138</v>
      </c>
      <c r="E252" s="165" t="s">
        <v>446</v>
      </c>
      <c r="F252" s="166" t="s">
        <v>447</v>
      </c>
      <c r="G252" s="167" t="s">
        <v>205</v>
      </c>
      <c r="H252" s="168">
        <v>64.94</v>
      </c>
      <c r="I252" s="169"/>
      <c r="J252" s="170">
        <f>ROUND(I252*H252,2)</f>
        <v>0</v>
      </c>
      <c r="K252" s="166" t="s">
        <v>142</v>
      </c>
      <c r="L252" s="34"/>
      <c r="M252" s="171" t="s">
        <v>3</v>
      </c>
      <c r="N252" s="172" t="s">
        <v>45</v>
      </c>
      <c r="O252" s="35"/>
      <c r="P252" s="173">
        <f>O252*H252</f>
        <v>0</v>
      </c>
      <c r="Q252" s="173">
        <v>0</v>
      </c>
      <c r="R252" s="173">
        <f>Q252*H252</f>
        <v>0</v>
      </c>
      <c r="S252" s="173">
        <v>5.7000000000000002E-2</v>
      </c>
      <c r="T252" s="174">
        <f>S252*H252</f>
        <v>3.7015799999999999</v>
      </c>
      <c r="AR252" s="17" t="s">
        <v>143</v>
      </c>
      <c r="AT252" s="17" t="s">
        <v>138</v>
      </c>
      <c r="AU252" s="17" t="s">
        <v>144</v>
      </c>
      <c r="AY252" s="17" t="s">
        <v>136</v>
      </c>
      <c r="BE252" s="175">
        <f>IF(N252="základní",J252,0)</f>
        <v>0</v>
      </c>
      <c r="BF252" s="175">
        <f>IF(N252="snížená",J252,0)</f>
        <v>0</v>
      </c>
      <c r="BG252" s="175">
        <f>IF(N252="zákl. přenesená",J252,0)</f>
        <v>0</v>
      </c>
      <c r="BH252" s="175">
        <f>IF(N252="sníž. přenesená",J252,0)</f>
        <v>0</v>
      </c>
      <c r="BI252" s="175">
        <f>IF(N252="nulová",J252,0)</f>
        <v>0</v>
      </c>
      <c r="BJ252" s="17" t="s">
        <v>144</v>
      </c>
      <c r="BK252" s="175">
        <f>ROUND(I252*H252,2)</f>
        <v>0</v>
      </c>
      <c r="BL252" s="17" t="s">
        <v>143</v>
      </c>
      <c r="BM252" s="17" t="s">
        <v>448</v>
      </c>
    </row>
    <row r="253" spans="2:65" s="11" customFormat="1" ht="12" x14ac:dyDescent="0.35">
      <c r="B253" s="176"/>
      <c r="D253" s="177" t="s">
        <v>146</v>
      </c>
      <c r="E253" s="178" t="s">
        <v>3</v>
      </c>
      <c r="F253" s="179" t="s">
        <v>449</v>
      </c>
      <c r="H253" s="180">
        <v>24.34</v>
      </c>
      <c r="I253" s="181"/>
      <c r="L253" s="176"/>
      <c r="M253" s="182"/>
      <c r="N253" s="183"/>
      <c r="O253" s="183"/>
      <c r="P253" s="183"/>
      <c r="Q253" s="183"/>
      <c r="R253" s="183"/>
      <c r="S253" s="183"/>
      <c r="T253" s="184"/>
      <c r="AT253" s="178" t="s">
        <v>146</v>
      </c>
      <c r="AU253" s="178" t="s">
        <v>144</v>
      </c>
      <c r="AV253" s="11" t="s">
        <v>144</v>
      </c>
      <c r="AW253" s="11" t="s">
        <v>37</v>
      </c>
      <c r="AX253" s="11" t="s">
        <v>73</v>
      </c>
      <c r="AY253" s="178" t="s">
        <v>136</v>
      </c>
    </row>
    <row r="254" spans="2:65" s="11" customFormat="1" ht="12" x14ac:dyDescent="0.35">
      <c r="B254" s="176"/>
      <c r="D254" s="177" t="s">
        <v>146</v>
      </c>
      <c r="E254" s="178" t="s">
        <v>3</v>
      </c>
      <c r="F254" s="179" t="s">
        <v>450</v>
      </c>
      <c r="H254" s="180">
        <v>40.6</v>
      </c>
      <c r="I254" s="181"/>
      <c r="L254" s="176"/>
      <c r="M254" s="182"/>
      <c r="N254" s="183"/>
      <c r="O254" s="183"/>
      <c r="P254" s="183"/>
      <c r="Q254" s="183"/>
      <c r="R254" s="183"/>
      <c r="S254" s="183"/>
      <c r="T254" s="184"/>
      <c r="AT254" s="178" t="s">
        <v>146</v>
      </c>
      <c r="AU254" s="178" t="s">
        <v>144</v>
      </c>
      <c r="AV254" s="11" t="s">
        <v>144</v>
      </c>
      <c r="AW254" s="11" t="s">
        <v>37</v>
      </c>
      <c r="AX254" s="11" t="s">
        <v>73</v>
      </c>
      <c r="AY254" s="178" t="s">
        <v>136</v>
      </c>
    </row>
    <row r="255" spans="2:65" s="12" customFormat="1" ht="12" x14ac:dyDescent="0.35">
      <c r="B255" s="185"/>
      <c r="D255" s="186" t="s">
        <v>146</v>
      </c>
      <c r="E255" s="187" t="s">
        <v>3</v>
      </c>
      <c r="F255" s="188" t="s">
        <v>149</v>
      </c>
      <c r="H255" s="189">
        <v>64.94</v>
      </c>
      <c r="I255" s="190"/>
      <c r="L255" s="185"/>
      <c r="M255" s="191"/>
      <c r="N255" s="192"/>
      <c r="O255" s="192"/>
      <c r="P255" s="192"/>
      <c r="Q255" s="192"/>
      <c r="R255" s="192"/>
      <c r="S255" s="192"/>
      <c r="T255" s="193"/>
      <c r="AT255" s="194" t="s">
        <v>146</v>
      </c>
      <c r="AU255" s="194" t="s">
        <v>144</v>
      </c>
      <c r="AV255" s="12" t="s">
        <v>143</v>
      </c>
      <c r="AW255" s="12" t="s">
        <v>37</v>
      </c>
      <c r="AX255" s="12" t="s">
        <v>22</v>
      </c>
      <c r="AY255" s="194" t="s">
        <v>136</v>
      </c>
    </row>
    <row r="256" spans="2:65" s="1" customFormat="1" ht="22.5" customHeight="1" x14ac:dyDescent="0.35">
      <c r="B256" s="163"/>
      <c r="C256" s="164" t="s">
        <v>451</v>
      </c>
      <c r="D256" s="164" t="s">
        <v>138</v>
      </c>
      <c r="E256" s="165" t="s">
        <v>452</v>
      </c>
      <c r="F256" s="166" t="s">
        <v>453</v>
      </c>
      <c r="G256" s="167" t="s">
        <v>141</v>
      </c>
      <c r="H256" s="168">
        <v>1.339</v>
      </c>
      <c r="I256" s="169"/>
      <c r="J256" s="170">
        <f>ROUND(I256*H256,2)</f>
        <v>0</v>
      </c>
      <c r="K256" s="166" t="s">
        <v>142</v>
      </c>
      <c r="L256" s="34"/>
      <c r="M256" s="171" t="s">
        <v>3</v>
      </c>
      <c r="N256" s="172" t="s">
        <v>45</v>
      </c>
      <c r="O256" s="35"/>
      <c r="P256" s="173">
        <f>O256*H256</f>
        <v>0</v>
      </c>
      <c r="Q256" s="173">
        <v>0</v>
      </c>
      <c r="R256" s="173">
        <f>Q256*H256</f>
        <v>0</v>
      </c>
      <c r="S256" s="173">
        <v>1.4</v>
      </c>
      <c r="T256" s="174">
        <f>S256*H256</f>
        <v>1.8745999999999998</v>
      </c>
      <c r="AR256" s="17" t="s">
        <v>143</v>
      </c>
      <c r="AT256" s="17" t="s">
        <v>138</v>
      </c>
      <c r="AU256" s="17" t="s">
        <v>144</v>
      </c>
      <c r="AY256" s="17" t="s">
        <v>136</v>
      </c>
      <c r="BE256" s="175">
        <f>IF(N256="základní",J256,0)</f>
        <v>0</v>
      </c>
      <c r="BF256" s="175">
        <f>IF(N256="snížená",J256,0)</f>
        <v>0</v>
      </c>
      <c r="BG256" s="175">
        <f>IF(N256="zákl. přenesená",J256,0)</f>
        <v>0</v>
      </c>
      <c r="BH256" s="175">
        <f>IF(N256="sníž. přenesená",J256,0)</f>
        <v>0</v>
      </c>
      <c r="BI256" s="175">
        <f>IF(N256="nulová",J256,0)</f>
        <v>0</v>
      </c>
      <c r="BJ256" s="17" t="s">
        <v>144</v>
      </c>
      <c r="BK256" s="175">
        <f>ROUND(I256*H256,2)</f>
        <v>0</v>
      </c>
      <c r="BL256" s="17" t="s">
        <v>143</v>
      </c>
      <c r="BM256" s="17" t="s">
        <v>454</v>
      </c>
    </row>
    <row r="257" spans="2:65" s="11" customFormat="1" ht="12" x14ac:dyDescent="0.35">
      <c r="B257" s="176"/>
      <c r="D257" s="186" t="s">
        <v>146</v>
      </c>
      <c r="E257" s="200" t="s">
        <v>3</v>
      </c>
      <c r="F257" s="195" t="s">
        <v>455</v>
      </c>
      <c r="H257" s="196">
        <v>1.339</v>
      </c>
      <c r="I257" s="181"/>
      <c r="L257" s="176"/>
      <c r="M257" s="182"/>
      <c r="N257" s="183"/>
      <c r="O257" s="183"/>
      <c r="P257" s="183"/>
      <c r="Q257" s="183"/>
      <c r="R257" s="183"/>
      <c r="S257" s="183"/>
      <c r="T257" s="184"/>
      <c r="AT257" s="178" t="s">
        <v>146</v>
      </c>
      <c r="AU257" s="178" t="s">
        <v>144</v>
      </c>
      <c r="AV257" s="11" t="s">
        <v>144</v>
      </c>
      <c r="AW257" s="11" t="s">
        <v>37</v>
      </c>
      <c r="AX257" s="11" t="s">
        <v>22</v>
      </c>
      <c r="AY257" s="178" t="s">
        <v>136</v>
      </c>
    </row>
    <row r="258" spans="2:65" s="1" customFormat="1" ht="44.25" customHeight="1" x14ac:dyDescent="0.35">
      <c r="B258" s="163"/>
      <c r="C258" s="164" t="s">
        <v>456</v>
      </c>
      <c r="D258" s="164" t="s">
        <v>138</v>
      </c>
      <c r="E258" s="165" t="s">
        <v>457</v>
      </c>
      <c r="F258" s="166" t="s">
        <v>458</v>
      </c>
      <c r="G258" s="167" t="s">
        <v>205</v>
      </c>
      <c r="H258" s="168">
        <v>7.7030000000000003</v>
      </c>
      <c r="I258" s="169"/>
      <c r="J258" s="170">
        <f>ROUND(I258*H258,2)</f>
        <v>0</v>
      </c>
      <c r="K258" s="166" t="s">
        <v>142</v>
      </c>
      <c r="L258" s="34"/>
      <c r="M258" s="171" t="s">
        <v>3</v>
      </c>
      <c r="N258" s="172" t="s">
        <v>45</v>
      </c>
      <c r="O258" s="35"/>
      <c r="P258" s="173">
        <f>O258*H258</f>
        <v>0</v>
      </c>
      <c r="Q258" s="173">
        <v>0</v>
      </c>
      <c r="R258" s="173">
        <f>Q258*H258</f>
        <v>0</v>
      </c>
      <c r="S258" s="173">
        <v>1.4999999999999999E-2</v>
      </c>
      <c r="T258" s="174">
        <f>S258*H258</f>
        <v>0.11554499999999999</v>
      </c>
      <c r="AR258" s="17" t="s">
        <v>143</v>
      </c>
      <c r="AT258" s="17" t="s">
        <v>138</v>
      </c>
      <c r="AU258" s="17" t="s">
        <v>144</v>
      </c>
      <c r="AY258" s="17" t="s">
        <v>136</v>
      </c>
      <c r="BE258" s="175">
        <f>IF(N258="základní",J258,0)</f>
        <v>0</v>
      </c>
      <c r="BF258" s="175">
        <f>IF(N258="snížená",J258,0)</f>
        <v>0</v>
      </c>
      <c r="BG258" s="175">
        <f>IF(N258="zákl. přenesená",J258,0)</f>
        <v>0</v>
      </c>
      <c r="BH258" s="175">
        <f>IF(N258="sníž. přenesená",J258,0)</f>
        <v>0</v>
      </c>
      <c r="BI258" s="175">
        <f>IF(N258="nulová",J258,0)</f>
        <v>0</v>
      </c>
      <c r="BJ258" s="17" t="s">
        <v>144</v>
      </c>
      <c r="BK258" s="175">
        <f>ROUND(I258*H258,2)</f>
        <v>0</v>
      </c>
      <c r="BL258" s="17" t="s">
        <v>143</v>
      </c>
      <c r="BM258" s="17" t="s">
        <v>459</v>
      </c>
    </row>
    <row r="259" spans="2:65" s="11" customFormat="1" ht="12" x14ac:dyDescent="0.35">
      <c r="B259" s="176"/>
      <c r="D259" s="186" t="s">
        <v>146</v>
      </c>
      <c r="E259" s="200" t="s">
        <v>3</v>
      </c>
      <c r="F259" s="195" t="s">
        <v>460</v>
      </c>
      <c r="H259" s="196">
        <v>7.7030000000000003</v>
      </c>
      <c r="I259" s="181"/>
      <c r="L259" s="176"/>
      <c r="M259" s="182"/>
      <c r="N259" s="183"/>
      <c r="O259" s="183"/>
      <c r="P259" s="183"/>
      <c r="Q259" s="183"/>
      <c r="R259" s="183"/>
      <c r="S259" s="183"/>
      <c r="T259" s="184"/>
      <c r="AT259" s="178" t="s">
        <v>146</v>
      </c>
      <c r="AU259" s="178" t="s">
        <v>144</v>
      </c>
      <c r="AV259" s="11" t="s">
        <v>144</v>
      </c>
      <c r="AW259" s="11" t="s">
        <v>37</v>
      </c>
      <c r="AX259" s="11" t="s">
        <v>22</v>
      </c>
      <c r="AY259" s="178" t="s">
        <v>136</v>
      </c>
    </row>
    <row r="260" spans="2:65" s="1" customFormat="1" ht="31.5" customHeight="1" x14ac:dyDescent="0.35">
      <c r="B260" s="163"/>
      <c r="C260" s="164" t="s">
        <v>461</v>
      </c>
      <c r="D260" s="164" t="s">
        <v>138</v>
      </c>
      <c r="E260" s="165" t="s">
        <v>462</v>
      </c>
      <c r="F260" s="166" t="s">
        <v>463</v>
      </c>
      <c r="G260" s="167" t="s">
        <v>205</v>
      </c>
      <c r="H260" s="168">
        <v>74.16</v>
      </c>
      <c r="I260" s="169"/>
      <c r="J260" s="170">
        <f>ROUND(I260*H260,2)</f>
        <v>0</v>
      </c>
      <c r="K260" s="166" t="s">
        <v>142</v>
      </c>
      <c r="L260" s="34"/>
      <c r="M260" s="171" t="s">
        <v>3</v>
      </c>
      <c r="N260" s="172" t="s">
        <v>45</v>
      </c>
      <c r="O260" s="35"/>
      <c r="P260" s="173">
        <f>O260*H260</f>
        <v>0</v>
      </c>
      <c r="Q260" s="173">
        <v>0</v>
      </c>
      <c r="R260" s="173">
        <f>Q260*H260</f>
        <v>0</v>
      </c>
      <c r="S260" s="173">
        <v>0.05</v>
      </c>
      <c r="T260" s="174">
        <f>S260*H260</f>
        <v>3.7080000000000002</v>
      </c>
      <c r="AR260" s="17" t="s">
        <v>143</v>
      </c>
      <c r="AT260" s="17" t="s">
        <v>138</v>
      </c>
      <c r="AU260" s="17" t="s">
        <v>144</v>
      </c>
      <c r="AY260" s="17" t="s">
        <v>136</v>
      </c>
      <c r="BE260" s="175">
        <f>IF(N260="základní",J260,0)</f>
        <v>0</v>
      </c>
      <c r="BF260" s="175">
        <f>IF(N260="snížená",J260,0)</f>
        <v>0</v>
      </c>
      <c r="BG260" s="175">
        <f>IF(N260="zákl. přenesená",J260,0)</f>
        <v>0</v>
      </c>
      <c r="BH260" s="175">
        <f>IF(N260="sníž. přenesená",J260,0)</f>
        <v>0</v>
      </c>
      <c r="BI260" s="175">
        <f>IF(N260="nulová",J260,0)</f>
        <v>0</v>
      </c>
      <c r="BJ260" s="17" t="s">
        <v>144</v>
      </c>
      <c r="BK260" s="175">
        <f>ROUND(I260*H260,2)</f>
        <v>0</v>
      </c>
      <c r="BL260" s="17" t="s">
        <v>143</v>
      </c>
      <c r="BM260" s="17" t="s">
        <v>464</v>
      </c>
    </row>
    <row r="261" spans="2:65" s="11" customFormat="1" ht="12" x14ac:dyDescent="0.35">
      <c r="B261" s="176"/>
      <c r="D261" s="177" t="s">
        <v>146</v>
      </c>
      <c r="E261" s="178" t="s">
        <v>3</v>
      </c>
      <c r="F261" s="179" t="s">
        <v>465</v>
      </c>
      <c r="H261" s="180">
        <v>51.06</v>
      </c>
      <c r="I261" s="181"/>
      <c r="L261" s="176"/>
      <c r="M261" s="182"/>
      <c r="N261" s="183"/>
      <c r="O261" s="183"/>
      <c r="P261" s="183"/>
      <c r="Q261" s="183"/>
      <c r="R261" s="183"/>
      <c r="S261" s="183"/>
      <c r="T261" s="184"/>
      <c r="AT261" s="178" t="s">
        <v>146</v>
      </c>
      <c r="AU261" s="178" t="s">
        <v>144</v>
      </c>
      <c r="AV261" s="11" t="s">
        <v>144</v>
      </c>
      <c r="AW261" s="11" t="s">
        <v>37</v>
      </c>
      <c r="AX261" s="11" t="s">
        <v>73</v>
      </c>
      <c r="AY261" s="178" t="s">
        <v>136</v>
      </c>
    </row>
    <row r="262" spans="2:65" s="11" customFormat="1" ht="12" x14ac:dyDescent="0.35">
      <c r="B262" s="176"/>
      <c r="D262" s="177" t="s">
        <v>146</v>
      </c>
      <c r="E262" s="178" t="s">
        <v>3</v>
      </c>
      <c r="F262" s="179" t="s">
        <v>466</v>
      </c>
      <c r="H262" s="180">
        <v>23.1</v>
      </c>
      <c r="I262" s="181"/>
      <c r="L262" s="176"/>
      <c r="M262" s="182"/>
      <c r="N262" s="183"/>
      <c r="O262" s="183"/>
      <c r="P262" s="183"/>
      <c r="Q262" s="183"/>
      <c r="R262" s="183"/>
      <c r="S262" s="183"/>
      <c r="T262" s="184"/>
      <c r="AT262" s="178" t="s">
        <v>146</v>
      </c>
      <c r="AU262" s="178" t="s">
        <v>144</v>
      </c>
      <c r="AV262" s="11" t="s">
        <v>144</v>
      </c>
      <c r="AW262" s="11" t="s">
        <v>37</v>
      </c>
      <c r="AX262" s="11" t="s">
        <v>73</v>
      </c>
      <c r="AY262" s="178" t="s">
        <v>136</v>
      </c>
    </row>
    <row r="263" spans="2:65" s="12" customFormat="1" ht="12" x14ac:dyDescent="0.35">
      <c r="B263" s="185"/>
      <c r="D263" s="186" t="s">
        <v>146</v>
      </c>
      <c r="E263" s="187" t="s">
        <v>3</v>
      </c>
      <c r="F263" s="188" t="s">
        <v>149</v>
      </c>
      <c r="H263" s="189">
        <v>74.16</v>
      </c>
      <c r="I263" s="190"/>
      <c r="L263" s="185"/>
      <c r="M263" s="191"/>
      <c r="N263" s="192"/>
      <c r="O263" s="192"/>
      <c r="P263" s="192"/>
      <c r="Q263" s="192"/>
      <c r="R263" s="192"/>
      <c r="S263" s="192"/>
      <c r="T263" s="193"/>
      <c r="AT263" s="194" t="s">
        <v>146</v>
      </c>
      <c r="AU263" s="194" t="s">
        <v>144</v>
      </c>
      <c r="AV263" s="12" t="s">
        <v>143</v>
      </c>
      <c r="AW263" s="12" t="s">
        <v>37</v>
      </c>
      <c r="AX263" s="12" t="s">
        <v>22</v>
      </c>
      <c r="AY263" s="194" t="s">
        <v>136</v>
      </c>
    </row>
    <row r="264" spans="2:65" s="1" customFormat="1" ht="31.5" customHeight="1" x14ac:dyDescent="0.35">
      <c r="B264" s="163"/>
      <c r="C264" s="164" t="s">
        <v>467</v>
      </c>
      <c r="D264" s="164" t="s">
        <v>138</v>
      </c>
      <c r="E264" s="165" t="s">
        <v>468</v>
      </c>
      <c r="F264" s="166" t="s">
        <v>469</v>
      </c>
      <c r="G264" s="167" t="s">
        <v>205</v>
      </c>
      <c r="H264" s="168">
        <v>29.215</v>
      </c>
      <c r="I264" s="169"/>
      <c r="J264" s="170">
        <f>ROUND(I264*H264,2)</f>
        <v>0</v>
      </c>
      <c r="K264" s="166" t="s">
        <v>142</v>
      </c>
      <c r="L264" s="34"/>
      <c r="M264" s="171" t="s">
        <v>3</v>
      </c>
      <c r="N264" s="172" t="s">
        <v>45</v>
      </c>
      <c r="O264" s="35"/>
      <c r="P264" s="173">
        <f>O264*H264</f>
        <v>0</v>
      </c>
      <c r="Q264" s="173">
        <v>0</v>
      </c>
      <c r="R264" s="173">
        <f>Q264*H264</f>
        <v>0</v>
      </c>
      <c r="S264" s="173">
        <v>0.05</v>
      </c>
      <c r="T264" s="174">
        <f>S264*H264</f>
        <v>1.46075</v>
      </c>
      <c r="AR264" s="17" t="s">
        <v>143</v>
      </c>
      <c r="AT264" s="17" t="s">
        <v>138</v>
      </c>
      <c r="AU264" s="17" t="s">
        <v>144</v>
      </c>
      <c r="AY264" s="17" t="s">
        <v>136</v>
      </c>
      <c r="BE264" s="175">
        <f>IF(N264="základní",J264,0)</f>
        <v>0</v>
      </c>
      <c r="BF264" s="175">
        <f>IF(N264="snížená",J264,0)</f>
        <v>0</v>
      </c>
      <c r="BG264" s="175">
        <f>IF(N264="zákl. přenesená",J264,0)</f>
        <v>0</v>
      </c>
      <c r="BH264" s="175">
        <f>IF(N264="sníž. přenesená",J264,0)</f>
        <v>0</v>
      </c>
      <c r="BI264" s="175">
        <f>IF(N264="nulová",J264,0)</f>
        <v>0</v>
      </c>
      <c r="BJ264" s="17" t="s">
        <v>144</v>
      </c>
      <c r="BK264" s="175">
        <f>ROUND(I264*H264,2)</f>
        <v>0</v>
      </c>
      <c r="BL264" s="17" t="s">
        <v>143</v>
      </c>
      <c r="BM264" s="17" t="s">
        <v>470</v>
      </c>
    </row>
    <row r="265" spans="2:65" s="1" customFormat="1" ht="19" x14ac:dyDescent="0.35">
      <c r="B265" s="34"/>
      <c r="D265" s="177" t="s">
        <v>272</v>
      </c>
      <c r="F265" s="211" t="s">
        <v>471</v>
      </c>
      <c r="I265" s="212"/>
      <c r="L265" s="34"/>
      <c r="M265" s="63"/>
      <c r="N265" s="35"/>
      <c r="O265" s="35"/>
      <c r="P265" s="35"/>
      <c r="Q265" s="35"/>
      <c r="R265" s="35"/>
      <c r="S265" s="35"/>
      <c r="T265" s="64"/>
      <c r="AT265" s="17" t="s">
        <v>272</v>
      </c>
      <c r="AU265" s="17" t="s">
        <v>144</v>
      </c>
    </row>
    <row r="266" spans="2:65" s="11" customFormat="1" ht="12" x14ac:dyDescent="0.35">
      <c r="B266" s="176"/>
      <c r="D266" s="177" t="s">
        <v>146</v>
      </c>
      <c r="E266" s="178" t="s">
        <v>3</v>
      </c>
      <c r="F266" s="179" t="s">
        <v>472</v>
      </c>
      <c r="H266" s="180">
        <v>4.875</v>
      </c>
      <c r="I266" s="181"/>
      <c r="L266" s="176"/>
      <c r="M266" s="182"/>
      <c r="N266" s="183"/>
      <c r="O266" s="183"/>
      <c r="P266" s="183"/>
      <c r="Q266" s="183"/>
      <c r="R266" s="183"/>
      <c r="S266" s="183"/>
      <c r="T266" s="184"/>
      <c r="AT266" s="178" t="s">
        <v>146</v>
      </c>
      <c r="AU266" s="178" t="s">
        <v>144</v>
      </c>
      <c r="AV266" s="11" t="s">
        <v>144</v>
      </c>
      <c r="AW266" s="11" t="s">
        <v>37</v>
      </c>
      <c r="AX266" s="11" t="s">
        <v>73</v>
      </c>
      <c r="AY266" s="178" t="s">
        <v>136</v>
      </c>
    </row>
    <row r="267" spans="2:65" s="11" customFormat="1" ht="12" x14ac:dyDescent="0.35">
      <c r="B267" s="176"/>
      <c r="D267" s="177" t="s">
        <v>146</v>
      </c>
      <c r="E267" s="178" t="s">
        <v>3</v>
      </c>
      <c r="F267" s="179" t="s">
        <v>449</v>
      </c>
      <c r="H267" s="180">
        <v>24.34</v>
      </c>
      <c r="I267" s="181"/>
      <c r="L267" s="176"/>
      <c r="M267" s="182"/>
      <c r="N267" s="183"/>
      <c r="O267" s="183"/>
      <c r="P267" s="183"/>
      <c r="Q267" s="183"/>
      <c r="R267" s="183"/>
      <c r="S267" s="183"/>
      <c r="T267" s="184"/>
      <c r="AT267" s="178" t="s">
        <v>146</v>
      </c>
      <c r="AU267" s="178" t="s">
        <v>144</v>
      </c>
      <c r="AV267" s="11" t="s">
        <v>144</v>
      </c>
      <c r="AW267" s="11" t="s">
        <v>37</v>
      </c>
      <c r="AX267" s="11" t="s">
        <v>73</v>
      </c>
      <c r="AY267" s="178" t="s">
        <v>136</v>
      </c>
    </row>
    <row r="268" spans="2:65" s="12" customFormat="1" ht="12" x14ac:dyDescent="0.35">
      <c r="B268" s="185"/>
      <c r="D268" s="186" t="s">
        <v>146</v>
      </c>
      <c r="E268" s="187" t="s">
        <v>3</v>
      </c>
      <c r="F268" s="188" t="s">
        <v>149</v>
      </c>
      <c r="H268" s="189">
        <v>29.215</v>
      </c>
      <c r="I268" s="190"/>
      <c r="L268" s="185"/>
      <c r="M268" s="191"/>
      <c r="N268" s="192"/>
      <c r="O268" s="192"/>
      <c r="P268" s="192"/>
      <c r="Q268" s="192"/>
      <c r="R268" s="192"/>
      <c r="S268" s="192"/>
      <c r="T268" s="193"/>
      <c r="AT268" s="194" t="s">
        <v>146</v>
      </c>
      <c r="AU268" s="194" t="s">
        <v>144</v>
      </c>
      <c r="AV268" s="12" t="s">
        <v>143</v>
      </c>
      <c r="AW268" s="12" t="s">
        <v>37</v>
      </c>
      <c r="AX268" s="12" t="s">
        <v>22</v>
      </c>
      <c r="AY268" s="194" t="s">
        <v>136</v>
      </c>
    </row>
    <row r="269" spans="2:65" s="1" customFormat="1" ht="22.5" customHeight="1" x14ac:dyDescent="0.35">
      <c r="B269" s="163"/>
      <c r="C269" s="201" t="s">
        <v>473</v>
      </c>
      <c r="D269" s="201" t="s">
        <v>209</v>
      </c>
      <c r="E269" s="202" t="s">
        <v>474</v>
      </c>
      <c r="F269" s="203" t="s">
        <v>475</v>
      </c>
      <c r="G269" s="204" t="s">
        <v>476</v>
      </c>
      <c r="H269" s="205">
        <v>28.3</v>
      </c>
      <c r="I269" s="206"/>
      <c r="J269" s="207">
        <f>ROUND(I269*H269,2)</f>
        <v>0</v>
      </c>
      <c r="K269" s="203" t="s">
        <v>142</v>
      </c>
      <c r="L269" s="208"/>
      <c r="M269" s="209" t="s">
        <v>3</v>
      </c>
      <c r="N269" s="210" t="s">
        <v>45</v>
      </c>
      <c r="O269" s="35"/>
      <c r="P269" s="173">
        <f>O269*H269</f>
        <v>0</v>
      </c>
      <c r="Q269" s="173">
        <v>1E-4</v>
      </c>
      <c r="R269" s="173">
        <f>Q269*H269</f>
        <v>2.8300000000000001E-3</v>
      </c>
      <c r="S269" s="173">
        <v>0</v>
      </c>
      <c r="T269" s="174">
        <f>S269*H269</f>
        <v>0</v>
      </c>
      <c r="AR269" s="17" t="s">
        <v>173</v>
      </c>
      <c r="AT269" s="17" t="s">
        <v>209</v>
      </c>
      <c r="AU269" s="17" t="s">
        <v>144</v>
      </c>
      <c r="AY269" s="17" t="s">
        <v>136</v>
      </c>
      <c r="BE269" s="175">
        <f>IF(N269="základní",J269,0)</f>
        <v>0</v>
      </c>
      <c r="BF269" s="175">
        <f>IF(N269="snížená",J269,0)</f>
        <v>0</v>
      </c>
      <c r="BG269" s="175">
        <f>IF(N269="zákl. přenesená",J269,0)</f>
        <v>0</v>
      </c>
      <c r="BH269" s="175">
        <f>IF(N269="sníž. přenesená",J269,0)</f>
        <v>0</v>
      </c>
      <c r="BI269" s="175">
        <f>IF(N269="nulová",J269,0)</f>
        <v>0</v>
      </c>
      <c r="BJ269" s="17" t="s">
        <v>144</v>
      </c>
      <c r="BK269" s="175">
        <f>ROUND(I269*H269,2)</f>
        <v>0</v>
      </c>
      <c r="BL269" s="17" t="s">
        <v>143</v>
      </c>
      <c r="BM269" s="17" t="s">
        <v>477</v>
      </c>
    </row>
    <row r="270" spans="2:65" s="11" customFormat="1" ht="12" x14ac:dyDescent="0.35">
      <c r="B270" s="176"/>
      <c r="D270" s="186" t="s">
        <v>146</v>
      </c>
      <c r="E270" s="200" t="s">
        <v>3</v>
      </c>
      <c r="F270" s="195" t="s">
        <v>478</v>
      </c>
      <c r="H270" s="196">
        <v>28.3</v>
      </c>
      <c r="I270" s="181"/>
      <c r="L270" s="176"/>
      <c r="M270" s="182"/>
      <c r="N270" s="183"/>
      <c r="O270" s="183"/>
      <c r="P270" s="183"/>
      <c r="Q270" s="183"/>
      <c r="R270" s="183"/>
      <c r="S270" s="183"/>
      <c r="T270" s="184"/>
      <c r="AT270" s="178" t="s">
        <v>146</v>
      </c>
      <c r="AU270" s="178" t="s">
        <v>144</v>
      </c>
      <c r="AV270" s="11" t="s">
        <v>144</v>
      </c>
      <c r="AW270" s="11" t="s">
        <v>37</v>
      </c>
      <c r="AX270" s="11" t="s">
        <v>22</v>
      </c>
      <c r="AY270" s="178" t="s">
        <v>136</v>
      </c>
    </row>
    <row r="271" spans="2:65" s="1" customFormat="1" ht="22.5" customHeight="1" x14ac:dyDescent="0.35">
      <c r="B271" s="163"/>
      <c r="C271" s="164" t="s">
        <v>479</v>
      </c>
      <c r="D271" s="164" t="s">
        <v>138</v>
      </c>
      <c r="E271" s="165" t="s">
        <v>480</v>
      </c>
      <c r="F271" s="166" t="s">
        <v>481</v>
      </c>
      <c r="G271" s="167" t="s">
        <v>476</v>
      </c>
      <c r="H271" s="168">
        <v>28.3</v>
      </c>
      <c r="I271" s="169"/>
      <c r="J271" s="170">
        <f>ROUND(I271*H271,2)</f>
        <v>0</v>
      </c>
      <c r="K271" s="166" t="s">
        <v>3</v>
      </c>
      <c r="L271" s="34"/>
      <c r="M271" s="171" t="s">
        <v>3</v>
      </c>
      <c r="N271" s="172" t="s">
        <v>45</v>
      </c>
      <c r="O271" s="35"/>
      <c r="P271" s="173">
        <f>O271*H271</f>
        <v>0</v>
      </c>
      <c r="Q271" s="173">
        <v>0</v>
      </c>
      <c r="R271" s="173">
        <f>Q271*H271</f>
        <v>0</v>
      </c>
      <c r="S271" s="173">
        <v>0</v>
      </c>
      <c r="T271" s="174">
        <f>S271*H271</f>
        <v>0</v>
      </c>
      <c r="AR271" s="17" t="s">
        <v>143</v>
      </c>
      <c r="AT271" s="17" t="s">
        <v>138</v>
      </c>
      <c r="AU271" s="17" t="s">
        <v>144</v>
      </c>
      <c r="AY271" s="17" t="s">
        <v>136</v>
      </c>
      <c r="BE271" s="175">
        <f>IF(N271="základní",J271,0)</f>
        <v>0</v>
      </c>
      <c r="BF271" s="175">
        <f>IF(N271="snížená",J271,0)</f>
        <v>0</v>
      </c>
      <c r="BG271" s="175">
        <f>IF(N271="zákl. přenesená",J271,0)</f>
        <v>0</v>
      </c>
      <c r="BH271" s="175">
        <f>IF(N271="sníž. přenesená",J271,0)</f>
        <v>0</v>
      </c>
      <c r="BI271" s="175">
        <f>IF(N271="nulová",J271,0)</f>
        <v>0</v>
      </c>
      <c r="BJ271" s="17" t="s">
        <v>144</v>
      </c>
      <c r="BK271" s="175">
        <f>ROUND(I271*H271,2)</f>
        <v>0</v>
      </c>
      <c r="BL271" s="17" t="s">
        <v>143</v>
      </c>
      <c r="BM271" s="17" t="s">
        <v>482</v>
      </c>
    </row>
    <row r="272" spans="2:65" s="11" customFormat="1" ht="12" x14ac:dyDescent="0.35">
      <c r="B272" s="176"/>
      <c r="D272" s="186" t="s">
        <v>146</v>
      </c>
      <c r="E272" s="200" t="s">
        <v>3</v>
      </c>
      <c r="F272" s="195" t="s">
        <v>483</v>
      </c>
      <c r="H272" s="196">
        <v>28.3</v>
      </c>
      <c r="I272" s="181"/>
      <c r="L272" s="176"/>
      <c r="M272" s="182"/>
      <c r="N272" s="183"/>
      <c r="O272" s="183"/>
      <c r="P272" s="183"/>
      <c r="Q272" s="183"/>
      <c r="R272" s="183"/>
      <c r="S272" s="183"/>
      <c r="T272" s="184"/>
      <c r="AT272" s="178" t="s">
        <v>146</v>
      </c>
      <c r="AU272" s="178" t="s">
        <v>144</v>
      </c>
      <c r="AV272" s="11" t="s">
        <v>144</v>
      </c>
      <c r="AW272" s="11" t="s">
        <v>37</v>
      </c>
      <c r="AX272" s="11" t="s">
        <v>22</v>
      </c>
      <c r="AY272" s="178" t="s">
        <v>136</v>
      </c>
    </row>
    <row r="273" spans="2:65" s="1" customFormat="1" ht="31.5" customHeight="1" x14ac:dyDescent="0.35">
      <c r="B273" s="163"/>
      <c r="C273" s="164" t="s">
        <v>484</v>
      </c>
      <c r="D273" s="164" t="s">
        <v>138</v>
      </c>
      <c r="E273" s="165" t="s">
        <v>485</v>
      </c>
      <c r="F273" s="166" t="s">
        <v>486</v>
      </c>
      <c r="G273" s="167" t="s">
        <v>205</v>
      </c>
      <c r="H273" s="168">
        <v>154.27000000000001</v>
      </c>
      <c r="I273" s="169"/>
      <c r="J273" s="170">
        <f>ROUND(I273*H273,2)</f>
        <v>0</v>
      </c>
      <c r="K273" s="166" t="s">
        <v>142</v>
      </c>
      <c r="L273" s="34"/>
      <c r="M273" s="171" t="s">
        <v>3</v>
      </c>
      <c r="N273" s="172" t="s">
        <v>45</v>
      </c>
      <c r="O273" s="35"/>
      <c r="P273" s="173">
        <f>O273*H273</f>
        <v>0</v>
      </c>
      <c r="Q273" s="173">
        <v>0</v>
      </c>
      <c r="R273" s="173">
        <f>Q273*H273</f>
        <v>0</v>
      </c>
      <c r="S273" s="173">
        <v>4.5999999999999999E-2</v>
      </c>
      <c r="T273" s="174">
        <f>S273*H273</f>
        <v>7.0964200000000002</v>
      </c>
      <c r="AR273" s="17" t="s">
        <v>143</v>
      </c>
      <c r="AT273" s="17" t="s">
        <v>138</v>
      </c>
      <c r="AU273" s="17" t="s">
        <v>144</v>
      </c>
      <c r="AY273" s="17" t="s">
        <v>136</v>
      </c>
      <c r="BE273" s="175">
        <f>IF(N273="základní",J273,0)</f>
        <v>0</v>
      </c>
      <c r="BF273" s="175">
        <f>IF(N273="snížená",J273,0)</f>
        <v>0</v>
      </c>
      <c r="BG273" s="175">
        <f>IF(N273="zákl. přenesená",J273,0)</f>
        <v>0</v>
      </c>
      <c r="BH273" s="175">
        <f>IF(N273="sníž. přenesená",J273,0)</f>
        <v>0</v>
      </c>
      <c r="BI273" s="175">
        <f>IF(N273="nulová",J273,0)</f>
        <v>0</v>
      </c>
      <c r="BJ273" s="17" t="s">
        <v>144</v>
      </c>
      <c r="BK273" s="175">
        <f>ROUND(I273*H273,2)</f>
        <v>0</v>
      </c>
      <c r="BL273" s="17" t="s">
        <v>143</v>
      </c>
      <c r="BM273" s="17" t="s">
        <v>487</v>
      </c>
    </row>
    <row r="274" spans="2:65" s="11" customFormat="1" ht="12" x14ac:dyDescent="0.35">
      <c r="B274" s="176"/>
      <c r="D274" s="186" t="s">
        <v>146</v>
      </c>
      <c r="E274" s="200" t="s">
        <v>3</v>
      </c>
      <c r="F274" s="195" t="s">
        <v>295</v>
      </c>
      <c r="H274" s="196">
        <v>154.27000000000001</v>
      </c>
      <c r="I274" s="181"/>
      <c r="L274" s="176"/>
      <c r="M274" s="182"/>
      <c r="N274" s="183"/>
      <c r="O274" s="183"/>
      <c r="P274" s="183"/>
      <c r="Q274" s="183"/>
      <c r="R274" s="183"/>
      <c r="S274" s="183"/>
      <c r="T274" s="184"/>
      <c r="AT274" s="178" t="s">
        <v>146</v>
      </c>
      <c r="AU274" s="178" t="s">
        <v>144</v>
      </c>
      <c r="AV274" s="11" t="s">
        <v>144</v>
      </c>
      <c r="AW274" s="11" t="s">
        <v>37</v>
      </c>
      <c r="AX274" s="11" t="s">
        <v>22</v>
      </c>
      <c r="AY274" s="178" t="s">
        <v>136</v>
      </c>
    </row>
    <row r="275" spans="2:65" s="1" customFormat="1" ht="22.5" customHeight="1" x14ac:dyDescent="0.35">
      <c r="B275" s="163"/>
      <c r="C275" s="164" t="s">
        <v>488</v>
      </c>
      <c r="D275" s="164" t="s">
        <v>138</v>
      </c>
      <c r="E275" s="165" t="s">
        <v>489</v>
      </c>
      <c r="F275" s="166" t="s">
        <v>490</v>
      </c>
      <c r="G275" s="167" t="s">
        <v>205</v>
      </c>
      <c r="H275" s="168">
        <v>154.27000000000001</v>
      </c>
      <c r="I275" s="169"/>
      <c r="J275" s="170">
        <f>ROUND(I275*H275,2)</f>
        <v>0</v>
      </c>
      <c r="K275" s="166" t="s">
        <v>142</v>
      </c>
      <c r="L275" s="34"/>
      <c r="M275" s="171" t="s">
        <v>3</v>
      </c>
      <c r="N275" s="172" t="s">
        <v>45</v>
      </c>
      <c r="O275" s="35"/>
      <c r="P275" s="173">
        <f>O275*H275</f>
        <v>0</v>
      </c>
      <c r="Q275" s="173">
        <v>0</v>
      </c>
      <c r="R275" s="173">
        <f>Q275*H275</f>
        <v>0</v>
      </c>
      <c r="S275" s="173">
        <v>1.4E-2</v>
      </c>
      <c r="T275" s="174">
        <f>S275*H275</f>
        <v>2.15978</v>
      </c>
      <c r="AR275" s="17" t="s">
        <v>143</v>
      </c>
      <c r="AT275" s="17" t="s">
        <v>138</v>
      </c>
      <c r="AU275" s="17" t="s">
        <v>144</v>
      </c>
      <c r="AY275" s="17" t="s">
        <v>136</v>
      </c>
      <c r="BE275" s="175">
        <f>IF(N275="základní",J275,0)</f>
        <v>0</v>
      </c>
      <c r="BF275" s="175">
        <f>IF(N275="snížená",J275,0)</f>
        <v>0</v>
      </c>
      <c r="BG275" s="175">
        <f>IF(N275="zákl. přenesená",J275,0)</f>
        <v>0</v>
      </c>
      <c r="BH275" s="175">
        <f>IF(N275="sníž. přenesená",J275,0)</f>
        <v>0</v>
      </c>
      <c r="BI275" s="175">
        <f>IF(N275="nulová",J275,0)</f>
        <v>0</v>
      </c>
      <c r="BJ275" s="17" t="s">
        <v>144</v>
      </c>
      <c r="BK275" s="175">
        <f>ROUND(I275*H275,2)</f>
        <v>0</v>
      </c>
      <c r="BL275" s="17" t="s">
        <v>143</v>
      </c>
      <c r="BM275" s="17" t="s">
        <v>491</v>
      </c>
    </row>
    <row r="276" spans="2:65" s="11" customFormat="1" ht="12" x14ac:dyDescent="0.35">
      <c r="B276" s="176"/>
      <c r="D276" s="186" t="s">
        <v>146</v>
      </c>
      <c r="E276" s="200" t="s">
        <v>3</v>
      </c>
      <c r="F276" s="195" t="s">
        <v>295</v>
      </c>
      <c r="H276" s="196">
        <v>154.27000000000001</v>
      </c>
      <c r="I276" s="181"/>
      <c r="L276" s="176"/>
      <c r="M276" s="182"/>
      <c r="N276" s="183"/>
      <c r="O276" s="183"/>
      <c r="P276" s="183"/>
      <c r="Q276" s="183"/>
      <c r="R276" s="183"/>
      <c r="S276" s="183"/>
      <c r="T276" s="184"/>
      <c r="AT276" s="178" t="s">
        <v>146</v>
      </c>
      <c r="AU276" s="178" t="s">
        <v>144</v>
      </c>
      <c r="AV276" s="11" t="s">
        <v>144</v>
      </c>
      <c r="AW276" s="11" t="s">
        <v>37</v>
      </c>
      <c r="AX276" s="11" t="s">
        <v>22</v>
      </c>
      <c r="AY276" s="178" t="s">
        <v>136</v>
      </c>
    </row>
    <row r="277" spans="2:65" s="1" customFormat="1" ht="31.5" customHeight="1" x14ac:dyDescent="0.35">
      <c r="B277" s="163"/>
      <c r="C277" s="164" t="s">
        <v>492</v>
      </c>
      <c r="D277" s="164" t="s">
        <v>138</v>
      </c>
      <c r="E277" s="165" t="s">
        <v>493</v>
      </c>
      <c r="F277" s="166" t="s">
        <v>494</v>
      </c>
      <c r="G277" s="167" t="s">
        <v>205</v>
      </c>
      <c r="H277" s="168">
        <v>43.15</v>
      </c>
      <c r="I277" s="169"/>
      <c r="J277" s="170">
        <f>ROUND(I277*H277,2)</f>
        <v>0</v>
      </c>
      <c r="K277" s="166" t="s">
        <v>142</v>
      </c>
      <c r="L277" s="34"/>
      <c r="M277" s="171" t="s">
        <v>3</v>
      </c>
      <c r="N277" s="172" t="s">
        <v>45</v>
      </c>
      <c r="O277" s="35"/>
      <c r="P277" s="173">
        <f>O277*H277</f>
        <v>0</v>
      </c>
      <c r="Q277" s="173">
        <v>0</v>
      </c>
      <c r="R277" s="173">
        <f>Q277*H277</f>
        <v>0</v>
      </c>
      <c r="S277" s="173">
        <v>8.8999999999999996E-2</v>
      </c>
      <c r="T277" s="174">
        <f>S277*H277</f>
        <v>3.8403499999999995</v>
      </c>
      <c r="AR277" s="17" t="s">
        <v>143</v>
      </c>
      <c r="AT277" s="17" t="s">
        <v>138</v>
      </c>
      <c r="AU277" s="17" t="s">
        <v>144</v>
      </c>
      <c r="AY277" s="17" t="s">
        <v>136</v>
      </c>
      <c r="BE277" s="175">
        <f>IF(N277="základní",J277,0)</f>
        <v>0</v>
      </c>
      <c r="BF277" s="175">
        <f>IF(N277="snížená",J277,0)</f>
        <v>0</v>
      </c>
      <c r="BG277" s="175">
        <f>IF(N277="zákl. přenesená",J277,0)</f>
        <v>0</v>
      </c>
      <c r="BH277" s="175">
        <f>IF(N277="sníž. přenesená",J277,0)</f>
        <v>0</v>
      </c>
      <c r="BI277" s="175">
        <f>IF(N277="nulová",J277,0)</f>
        <v>0</v>
      </c>
      <c r="BJ277" s="17" t="s">
        <v>144</v>
      </c>
      <c r="BK277" s="175">
        <f>ROUND(I277*H277,2)</f>
        <v>0</v>
      </c>
      <c r="BL277" s="17" t="s">
        <v>143</v>
      </c>
      <c r="BM277" s="17" t="s">
        <v>495</v>
      </c>
    </row>
    <row r="278" spans="2:65" s="11" customFormat="1" ht="12" x14ac:dyDescent="0.35">
      <c r="B278" s="176"/>
      <c r="D278" s="177" t="s">
        <v>146</v>
      </c>
      <c r="E278" s="178" t="s">
        <v>3</v>
      </c>
      <c r="F278" s="179" t="s">
        <v>496</v>
      </c>
      <c r="H278" s="180">
        <v>43.15</v>
      </c>
      <c r="I278" s="181"/>
      <c r="L278" s="176"/>
      <c r="M278" s="182"/>
      <c r="N278" s="183"/>
      <c r="O278" s="183"/>
      <c r="P278" s="183"/>
      <c r="Q278" s="183"/>
      <c r="R278" s="183"/>
      <c r="S278" s="183"/>
      <c r="T278" s="184"/>
      <c r="AT278" s="178" t="s">
        <v>146</v>
      </c>
      <c r="AU278" s="178" t="s">
        <v>144</v>
      </c>
      <c r="AV278" s="11" t="s">
        <v>144</v>
      </c>
      <c r="AW278" s="11" t="s">
        <v>37</v>
      </c>
      <c r="AX278" s="11" t="s">
        <v>22</v>
      </c>
      <c r="AY278" s="178" t="s">
        <v>136</v>
      </c>
    </row>
    <row r="279" spans="2:65" s="10" customFormat="1" ht="29.9" customHeight="1" x14ac:dyDescent="0.35">
      <c r="B279" s="149"/>
      <c r="D279" s="160" t="s">
        <v>72</v>
      </c>
      <c r="E279" s="161" t="s">
        <v>497</v>
      </c>
      <c r="F279" s="161" t="s">
        <v>498</v>
      </c>
      <c r="I279" s="152"/>
      <c r="J279" s="162">
        <f>BK279</f>
        <v>0</v>
      </c>
      <c r="L279" s="149"/>
      <c r="M279" s="154"/>
      <c r="N279" s="155"/>
      <c r="O279" s="155"/>
      <c r="P279" s="156">
        <f>SUM(P280:P284)</f>
        <v>0</v>
      </c>
      <c r="Q279" s="155"/>
      <c r="R279" s="156">
        <f>SUM(R280:R284)</f>
        <v>0</v>
      </c>
      <c r="S279" s="155"/>
      <c r="T279" s="157">
        <f>SUM(T280:T284)</f>
        <v>0</v>
      </c>
      <c r="AR279" s="150" t="s">
        <v>22</v>
      </c>
      <c r="AT279" s="158" t="s">
        <v>72</v>
      </c>
      <c r="AU279" s="158" t="s">
        <v>22</v>
      </c>
      <c r="AY279" s="150" t="s">
        <v>136</v>
      </c>
      <c r="BK279" s="159">
        <f>SUM(BK280:BK284)</f>
        <v>0</v>
      </c>
    </row>
    <row r="280" spans="2:65" s="1" customFormat="1" ht="31.5" customHeight="1" x14ac:dyDescent="0.35">
      <c r="B280" s="163"/>
      <c r="C280" s="164" t="s">
        <v>499</v>
      </c>
      <c r="D280" s="164" t="s">
        <v>138</v>
      </c>
      <c r="E280" s="165" t="s">
        <v>500</v>
      </c>
      <c r="F280" s="166" t="s">
        <v>501</v>
      </c>
      <c r="G280" s="167" t="s">
        <v>180</v>
      </c>
      <c r="H280" s="168">
        <v>50.509</v>
      </c>
      <c r="I280" s="169"/>
      <c r="J280" s="170">
        <f>ROUND(I280*H280,2)</f>
        <v>0</v>
      </c>
      <c r="K280" s="166" t="s">
        <v>142</v>
      </c>
      <c r="L280" s="34"/>
      <c r="M280" s="171" t="s">
        <v>3</v>
      </c>
      <c r="N280" s="172" t="s">
        <v>45</v>
      </c>
      <c r="O280" s="35"/>
      <c r="P280" s="173">
        <f>O280*H280</f>
        <v>0</v>
      </c>
      <c r="Q280" s="173">
        <v>0</v>
      </c>
      <c r="R280" s="173">
        <f>Q280*H280</f>
        <v>0</v>
      </c>
      <c r="S280" s="173">
        <v>0</v>
      </c>
      <c r="T280" s="174">
        <f>S280*H280</f>
        <v>0</v>
      </c>
      <c r="AR280" s="17" t="s">
        <v>143</v>
      </c>
      <c r="AT280" s="17" t="s">
        <v>138</v>
      </c>
      <c r="AU280" s="17" t="s">
        <v>144</v>
      </c>
      <c r="AY280" s="17" t="s">
        <v>136</v>
      </c>
      <c r="BE280" s="175">
        <f>IF(N280="základní",J280,0)</f>
        <v>0</v>
      </c>
      <c r="BF280" s="175">
        <f>IF(N280="snížená",J280,0)</f>
        <v>0</v>
      </c>
      <c r="BG280" s="175">
        <f>IF(N280="zákl. přenesená",J280,0)</f>
        <v>0</v>
      </c>
      <c r="BH280" s="175">
        <f>IF(N280="sníž. přenesená",J280,0)</f>
        <v>0</v>
      </c>
      <c r="BI280" s="175">
        <f>IF(N280="nulová",J280,0)</f>
        <v>0</v>
      </c>
      <c r="BJ280" s="17" t="s">
        <v>144</v>
      </c>
      <c r="BK280" s="175">
        <f>ROUND(I280*H280,2)</f>
        <v>0</v>
      </c>
      <c r="BL280" s="17" t="s">
        <v>143</v>
      </c>
      <c r="BM280" s="17" t="s">
        <v>502</v>
      </c>
    </row>
    <row r="281" spans="2:65" s="1" customFormat="1" ht="31.5" customHeight="1" x14ac:dyDescent="0.35">
      <c r="B281" s="163"/>
      <c r="C281" s="164" t="s">
        <v>503</v>
      </c>
      <c r="D281" s="164" t="s">
        <v>138</v>
      </c>
      <c r="E281" s="165" t="s">
        <v>504</v>
      </c>
      <c r="F281" s="166" t="s">
        <v>505</v>
      </c>
      <c r="G281" s="167" t="s">
        <v>180</v>
      </c>
      <c r="H281" s="168">
        <v>50.509</v>
      </c>
      <c r="I281" s="169"/>
      <c r="J281" s="170">
        <f>ROUND(I281*H281,2)</f>
        <v>0</v>
      </c>
      <c r="K281" s="166" t="s">
        <v>142</v>
      </c>
      <c r="L281" s="34"/>
      <c r="M281" s="171" t="s">
        <v>3</v>
      </c>
      <c r="N281" s="172" t="s">
        <v>45</v>
      </c>
      <c r="O281" s="35"/>
      <c r="P281" s="173">
        <f>O281*H281</f>
        <v>0</v>
      </c>
      <c r="Q281" s="173">
        <v>0</v>
      </c>
      <c r="R281" s="173">
        <f>Q281*H281</f>
        <v>0</v>
      </c>
      <c r="S281" s="173">
        <v>0</v>
      </c>
      <c r="T281" s="174">
        <f>S281*H281</f>
        <v>0</v>
      </c>
      <c r="AR281" s="17" t="s">
        <v>143</v>
      </c>
      <c r="AT281" s="17" t="s">
        <v>138</v>
      </c>
      <c r="AU281" s="17" t="s">
        <v>144</v>
      </c>
      <c r="AY281" s="17" t="s">
        <v>136</v>
      </c>
      <c r="BE281" s="175">
        <f>IF(N281="základní",J281,0)</f>
        <v>0</v>
      </c>
      <c r="BF281" s="175">
        <f>IF(N281="snížená",J281,0)</f>
        <v>0</v>
      </c>
      <c r="BG281" s="175">
        <f>IF(N281="zákl. přenesená",J281,0)</f>
        <v>0</v>
      </c>
      <c r="BH281" s="175">
        <f>IF(N281="sníž. přenesená",J281,0)</f>
        <v>0</v>
      </c>
      <c r="BI281" s="175">
        <f>IF(N281="nulová",J281,0)</f>
        <v>0</v>
      </c>
      <c r="BJ281" s="17" t="s">
        <v>144</v>
      </c>
      <c r="BK281" s="175">
        <f>ROUND(I281*H281,2)</f>
        <v>0</v>
      </c>
      <c r="BL281" s="17" t="s">
        <v>143</v>
      </c>
      <c r="BM281" s="17" t="s">
        <v>506</v>
      </c>
    </row>
    <row r="282" spans="2:65" s="1" customFormat="1" ht="31.5" customHeight="1" x14ac:dyDescent="0.35">
      <c r="B282" s="163"/>
      <c r="C282" s="164" t="s">
        <v>507</v>
      </c>
      <c r="D282" s="164" t="s">
        <v>138</v>
      </c>
      <c r="E282" s="165" t="s">
        <v>508</v>
      </c>
      <c r="F282" s="166" t="s">
        <v>509</v>
      </c>
      <c r="G282" s="167" t="s">
        <v>180</v>
      </c>
      <c r="H282" s="168">
        <v>959.67100000000005</v>
      </c>
      <c r="I282" s="169"/>
      <c r="J282" s="170">
        <f>ROUND(I282*H282,2)</f>
        <v>0</v>
      </c>
      <c r="K282" s="166" t="s">
        <v>142</v>
      </c>
      <c r="L282" s="34"/>
      <c r="M282" s="171" t="s">
        <v>3</v>
      </c>
      <c r="N282" s="172" t="s">
        <v>45</v>
      </c>
      <c r="O282" s="35"/>
      <c r="P282" s="173">
        <f>O282*H282</f>
        <v>0</v>
      </c>
      <c r="Q282" s="173">
        <v>0</v>
      </c>
      <c r="R282" s="173">
        <f>Q282*H282</f>
        <v>0</v>
      </c>
      <c r="S282" s="173">
        <v>0</v>
      </c>
      <c r="T282" s="174">
        <f>S282*H282</f>
        <v>0</v>
      </c>
      <c r="AR282" s="17" t="s">
        <v>143</v>
      </c>
      <c r="AT282" s="17" t="s">
        <v>138</v>
      </c>
      <c r="AU282" s="17" t="s">
        <v>144</v>
      </c>
      <c r="AY282" s="17" t="s">
        <v>136</v>
      </c>
      <c r="BE282" s="175">
        <f>IF(N282="základní",J282,0)</f>
        <v>0</v>
      </c>
      <c r="BF282" s="175">
        <f>IF(N282="snížená",J282,0)</f>
        <v>0</v>
      </c>
      <c r="BG282" s="175">
        <f>IF(N282="zákl. přenesená",J282,0)</f>
        <v>0</v>
      </c>
      <c r="BH282" s="175">
        <f>IF(N282="sníž. přenesená",J282,0)</f>
        <v>0</v>
      </c>
      <c r="BI282" s="175">
        <f>IF(N282="nulová",J282,0)</f>
        <v>0</v>
      </c>
      <c r="BJ282" s="17" t="s">
        <v>144</v>
      </c>
      <c r="BK282" s="175">
        <f>ROUND(I282*H282,2)</f>
        <v>0</v>
      </c>
      <c r="BL282" s="17" t="s">
        <v>143</v>
      </c>
      <c r="BM282" s="17" t="s">
        <v>510</v>
      </c>
    </row>
    <row r="283" spans="2:65" s="11" customFormat="1" ht="12" x14ac:dyDescent="0.35">
      <c r="B283" s="176"/>
      <c r="D283" s="186" t="s">
        <v>146</v>
      </c>
      <c r="F283" s="195" t="s">
        <v>511</v>
      </c>
      <c r="H283" s="196">
        <v>959.67100000000005</v>
      </c>
      <c r="I283" s="181"/>
      <c r="L283" s="176"/>
      <c r="M283" s="182"/>
      <c r="N283" s="183"/>
      <c r="O283" s="183"/>
      <c r="P283" s="183"/>
      <c r="Q283" s="183"/>
      <c r="R283" s="183"/>
      <c r="S283" s="183"/>
      <c r="T283" s="184"/>
      <c r="AT283" s="178" t="s">
        <v>146</v>
      </c>
      <c r="AU283" s="178" t="s">
        <v>144</v>
      </c>
      <c r="AV283" s="11" t="s">
        <v>144</v>
      </c>
      <c r="AW283" s="11" t="s">
        <v>4</v>
      </c>
      <c r="AX283" s="11" t="s">
        <v>22</v>
      </c>
      <c r="AY283" s="178" t="s">
        <v>136</v>
      </c>
    </row>
    <row r="284" spans="2:65" s="1" customFormat="1" ht="22.5" customHeight="1" x14ac:dyDescent="0.35">
      <c r="B284" s="163"/>
      <c r="C284" s="164" t="s">
        <v>512</v>
      </c>
      <c r="D284" s="164" t="s">
        <v>138</v>
      </c>
      <c r="E284" s="165" t="s">
        <v>513</v>
      </c>
      <c r="F284" s="166" t="s">
        <v>514</v>
      </c>
      <c r="G284" s="167" t="s">
        <v>180</v>
      </c>
      <c r="H284" s="168">
        <v>50.509</v>
      </c>
      <c r="I284" s="169"/>
      <c r="J284" s="170">
        <f>ROUND(I284*H284,2)</f>
        <v>0</v>
      </c>
      <c r="K284" s="166" t="s">
        <v>142</v>
      </c>
      <c r="L284" s="34"/>
      <c r="M284" s="171" t="s">
        <v>3</v>
      </c>
      <c r="N284" s="172" t="s">
        <v>45</v>
      </c>
      <c r="O284" s="35"/>
      <c r="P284" s="173">
        <f>O284*H284</f>
        <v>0</v>
      </c>
      <c r="Q284" s="173">
        <v>0</v>
      </c>
      <c r="R284" s="173">
        <f>Q284*H284</f>
        <v>0</v>
      </c>
      <c r="S284" s="173">
        <v>0</v>
      </c>
      <c r="T284" s="174">
        <f>S284*H284</f>
        <v>0</v>
      </c>
      <c r="AR284" s="17" t="s">
        <v>143</v>
      </c>
      <c r="AT284" s="17" t="s">
        <v>138</v>
      </c>
      <c r="AU284" s="17" t="s">
        <v>144</v>
      </c>
      <c r="AY284" s="17" t="s">
        <v>136</v>
      </c>
      <c r="BE284" s="175">
        <f>IF(N284="základní",J284,0)</f>
        <v>0</v>
      </c>
      <c r="BF284" s="175">
        <f>IF(N284="snížená",J284,0)</f>
        <v>0</v>
      </c>
      <c r="BG284" s="175">
        <f>IF(N284="zákl. přenesená",J284,0)</f>
        <v>0</v>
      </c>
      <c r="BH284" s="175">
        <f>IF(N284="sníž. přenesená",J284,0)</f>
        <v>0</v>
      </c>
      <c r="BI284" s="175">
        <f>IF(N284="nulová",J284,0)</f>
        <v>0</v>
      </c>
      <c r="BJ284" s="17" t="s">
        <v>144</v>
      </c>
      <c r="BK284" s="175">
        <f>ROUND(I284*H284,2)</f>
        <v>0</v>
      </c>
      <c r="BL284" s="17" t="s">
        <v>143</v>
      </c>
      <c r="BM284" s="17" t="s">
        <v>515</v>
      </c>
    </row>
    <row r="285" spans="2:65" s="10" customFormat="1" ht="29.9" customHeight="1" x14ac:dyDescent="0.35">
      <c r="B285" s="149"/>
      <c r="D285" s="160" t="s">
        <v>72</v>
      </c>
      <c r="E285" s="161" t="s">
        <v>516</v>
      </c>
      <c r="F285" s="161" t="s">
        <v>517</v>
      </c>
      <c r="I285" s="152"/>
      <c r="J285" s="162">
        <f>BK285</f>
        <v>0</v>
      </c>
      <c r="L285" s="149"/>
      <c r="M285" s="154"/>
      <c r="N285" s="155"/>
      <c r="O285" s="155"/>
      <c r="P285" s="156">
        <f>P286</f>
        <v>0</v>
      </c>
      <c r="Q285" s="155"/>
      <c r="R285" s="156">
        <f>R286</f>
        <v>0</v>
      </c>
      <c r="S285" s="155"/>
      <c r="T285" s="157">
        <f>T286</f>
        <v>0</v>
      </c>
      <c r="AR285" s="150" t="s">
        <v>22</v>
      </c>
      <c r="AT285" s="158" t="s">
        <v>72</v>
      </c>
      <c r="AU285" s="158" t="s">
        <v>22</v>
      </c>
      <c r="AY285" s="150" t="s">
        <v>136</v>
      </c>
      <c r="BK285" s="159">
        <f>BK286</f>
        <v>0</v>
      </c>
    </row>
    <row r="286" spans="2:65" s="1" customFormat="1" ht="44.25" customHeight="1" x14ac:dyDescent="0.35">
      <c r="B286" s="163"/>
      <c r="C286" s="164" t="s">
        <v>518</v>
      </c>
      <c r="D286" s="164" t="s">
        <v>138</v>
      </c>
      <c r="E286" s="165" t="s">
        <v>519</v>
      </c>
      <c r="F286" s="166" t="s">
        <v>520</v>
      </c>
      <c r="G286" s="167" t="s">
        <v>180</v>
      </c>
      <c r="H286" s="168">
        <v>88.69</v>
      </c>
      <c r="I286" s="169"/>
      <c r="J286" s="170">
        <f>ROUND(I286*H286,2)</f>
        <v>0</v>
      </c>
      <c r="K286" s="166" t="s">
        <v>142</v>
      </c>
      <c r="L286" s="34"/>
      <c r="M286" s="171" t="s">
        <v>3</v>
      </c>
      <c r="N286" s="172" t="s">
        <v>45</v>
      </c>
      <c r="O286" s="35"/>
      <c r="P286" s="173">
        <f>O286*H286</f>
        <v>0</v>
      </c>
      <c r="Q286" s="173">
        <v>0</v>
      </c>
      <c r="R286" s="173">
        <f>Q286*H286</f>
        <v>0</v>
      </c>
      <c r="S286" s="173">
        <v>0</v>
      </c>
      <c r="T286" s="174">
        <f>S286*H286</f>
        <v>0</v>
      </c>
      <c r="AR286" s="17" t="s">
        <v>143</v>
      </c>
      <c r="AT286" s="17" t="s">
        <v>138</v>
      </c>
      <c r="AU286" s="17" t="s">
        <v>144</v>
      </c>
      <c r="AY286" s="17" t="s">
        <v>136</v>
      </c>
      <c r="BE286" s="175">
        <f>IF(N286="základní",J286,0)</f>
        <v>0</v>
      </c>
      <c r="BF286" s="175">
        <f>IF(N286="snížená",J286,0)</f>
        <v>0</v>
      </c>
      <c r="BG286" s="175">
        <f>IF(N286="zákl. přenesená",J286,0)</f>
        <v>0</v>
      </c>
      <c r="BH286" s="175">
        <f>IF(N286="sníž. přenesená",J286,0)</f>
        <v>0</v>
      </c>
      <c r="BI286" s="175">
        <f>IF(N286="nulová",J286,0)</f>
        <v>0</v>
      </c>
      <c r="BJ286" s="17" t="s">
        <v>144</v>
      </c>
      <c r="BK286" s="175">
        <f>ROUND(I286*H286,2)</f>
        <v>0</v>
      </c>
      <c r="BL286" s="17" t="s">
        <v>143</v>
      </c>
      <c r="BM286" s="17" t="s">
        <v>521</v>
      </c>
    </row>
    <row r="287" spans="2:65" s="10" customFormat="1" ht="37.4" customHeight="1" x14ac:dyDescent="0.35">
      <c r="B287" s="149"/>
      <c r="D287" s="150" t="s">
        <v>72</v>
      </c>
      <c r="E287" s="151" t="s">
        <v>522</v>
      </c>
      <c r="F287" s="151" t="s">
        <v>523</v>
      </c>
      <c r="I287" s="152"/>
      <c r="J287" s="153">
        <f>BK287</f>
        <v>0</v>
      </c>
      <c r="L287" s="149"/>
      <c r="M287" s="154"/>
      <c r="N287" s="155"/>
      <c r="O287" s="155"/>
      <c r="P287" s="156">
        <f>P288+P297+P326+P332+P338+P355+P381+P402+P449</f>
        <v>0</v>
      </c>
      <c r="Q287" s="155"/>
      <c r="R287" s="156">
        <f>R288+R297+R326+R332+R338+R355+R381+R402+R449</f>
        <v>3.8080993599999995</v>
      </c>
      <c r="S287" s="155"/>
      <c r="T287" s="157">
        <f>T288+T297+T326+T332+T338+T355+T381+T402+T449</f>
        <v>0.76325300000000007</v>
      </c>
      <c r="AR287" s="150" t="s">
        <v>144</v>
      </c>
      <c r="AT287" s="158" t="s">
        <v>72</v>
      </c>
      <c r="AU287" s="158" t="s">
        <v>73</v>
      </c>
      <c r="AY287" s="150" t="s">
        <v>136</v>
      </c>
      <c r="BK287" s="159">
        <f>BK288+BK297+BK326+BK332+BK338+BK355+BK381+BK402+BK449</f>
        <v>0</v>
      </c>
    </row>
    <row r="288" spans="2:65" s="10" customFormat="1" ht="19.899999999999999" customHeight="1" x14ac:dyDescent="0.35">
      <c r="B288" s="149"/>
      <c r="D288" s="160" t="s">
        <v>72</v>
      </c>
      <c r="E288" s="161" t="s">
        <v>524</v>
      </c>
      <c r="F288" s="161" t="s">
        <v>525</v>
      </c>
      <c r="I288" s="152"/>
      <c r="J288" s="162">
        <f>BK288</f>
        <v>0</v>
      </c>
      <c r="L288" s="149"/>
      <c r="M288" s="154"/>
      <c r="N288" s="155"/>
      <c r="O288" s="155"/>
      <c r="P288" s="156">
        <f>SUM(P289:P296)</f>
        <v>0</v>
      </c>
      <c r="Q288" s="155"/>
      <c r="R288" s="156">
        <f>SUM(R289:R296)</f>
        <v>6.7291719999999999E-2</v>
      </c>
      <c r="S288" s="155"/>
      <c r="T288" s="157">
        <f>SUM(T289:T296)</f>
        <v>0</v>
      </c>
      <c r="AR288" s="150" t="s">
        <v>144</v>
      </c>
      <c r="AT288" s="158" t="s">
        <v>72</v>
      </c>
      <c r="AU288" s="158" t="s">
        <v>22</v>
      </c>
      <c r="AY288" s="150" t="s">
        <v>136</v>
      </c>
      <c r="BK288" s="159">
        <f>SUM(BK289:BK296)</f>
        <v>0</v>
      </c>
    </row>
    <row r="289" spans="2:65" s="1" customFormat="1" ht="31.5" customHeight="1" x14ac:dyDescent="0.35">
      <c r="B289" s="163"/>
      <c r="C289" s="164" t="s">
        <v>526</v>
      </c>
      <c r="D289" s="164" t="s">
        <v>138</v>
      </c>
      <c r="E289" s="165" t="s">
        <v>527</v>
      </c>
      <c r="F289" s="166" t="s">
        <v>528</v>
      </c>
      <c r="G289" s="167" t="s">
        <v>205</v>
      </c>
      <c r="H289" s="168">
        <v>13.747</v>
      </c>
      <c r="I289" s="169"/>
      <c r="J289" s="170">
        <f>ROUND(I289*H289,2)</f>
        <v>0</v>
      </c>
      <c r="K289" s="166" t="s">
        <v>142</v>
      </c>
      <c r="L289" s="34"/>
      <c r="M289" s="171" t="s">
        <v>3</v>
      </c>
      <c r="N289" s="172" t="s">
        <v>45</v>
      </c>
      <c r="O289" s="35"/>
      <c r="P289" s="173">
        <f>O289*H289</f>
        <v>0</v>
      </c>
      <c r="Q289" s="173">
        <v>0</v>
      </c>
      <c r="R289" s="173">
        <f>Q289*H289</f>
        <v>0</v>
      </c>
      <c r="S289" s="173">
        <v>0</v>
      </c>
      <c r="T289" s="174">
        <f>S289*H289</f>
        <v>0</v>
      </c>
      <c r="AR289" s="17" t="s">
        <v>220</v>
      </c>
      <c r="AT289" s="17" t="s">
        <v>138</v>
      </c>
      <c r="AU289" s="17" t="s">
        <v>144</v>
      </c>
      <c r="AY289" s="17" t="s">
        <v>136</v>
      </c>
      <c r="BE289" s="175">
        <f>IF(N289="základní",J289,0)</f>
        <v>0</v>
      </c>
      <c r="BF289" s="175">
        <f>IF(N289="snížená",J289,0)</f>
        <v>0</v>
      </c>
      <c r="BG289" s="175">
        <f>IF(N289="zákl. přenesená",J289,0)</f>
        <v>0</v>
      </c>
      <c r="BH289" s="175">
        <f>IF(N289="sníž. přenesená",J289,0)</f>
        <v>0</v>
      </c>
      <c r="BI289" s="175">
        <f>IF(N289="nulová",J289,0)</f>
        <v>0</v>
      </c>
      <c r="BJ289" s="17" t="s">
        <v>144</v>
      </c>
      <c r="BK289" s="175">
        <f>ROUND(I289*H289,2)</f>
        <v>0</v>
      </c>
      <c r="BL289" s="17" t="s">
        <v>220</v>
      </c>
      <c r="BM289" s="17" t="s">
        <v>529</v>
      </c>
    </row>
    <row r="290" spans="2:65" s="11" customFormat="1" ht="12" x14ac:dyDescent="0.35">
      <c r="B290" s="176"/>
      <c r="D290" s="186" t="s">
        <v>146</v>
      </c>
      <c r="E290" s="200" t="s">
        <v>3</v>
      </c>
      <c r="F290" s="195" t="s">
        <v>530</v>
      </c>
      <c r="H290" s="196">
        <v>13.747</v>
      </c>
      <c r="I290" s="181"/>
      <c r="L290" s="176"/>
      <c r="M290" s="182"/>
      <c r="N290" s="183"/>
      <c r="O290" s="183"/>
      <c r="P290" s="183"/>
      <c r="Q290" s="183"/>
      <c r="R290" s="183"/>
      <c r="S290" s="183"/>
      <c r="T290" s="184"/>
      <c r="AT290" s="178" t="s">
        <v>146</v>
      </c>
      <c r="AU290" s="178" t="s">
        <v>144</v>
      </c>
      <c r="AV290" s="11" t="s">
        <v>144</v>
      </c>
      <c r="AW290" s="11" t="s">
        <v>37</v>
      </c>
      <c r="AX290" s="11" t="s">
        <v>22</v>
      </c>
      <c r="AY290" s="178" t="s">
        <v>136</v>
      </c>
    </row>
    <row r="291" spans="2:65" s="1" customFormat="1" ht="22.5" customHeight="1" x14ac:dyDescent="0.35">
      <c r="B291" s="163"/>
      <c r="C291" s="201" t="s">
        <v>531</v>
      </c>
      <c r="D291" s="201" t="s">
        <v>209</v>
      </c>
      <c r="E291" s="202" t="s">
        <v>532</v>
      </c>
      <c r="F291" s="203" t="s">
        <v>533</v>
      </c>
      <c r="G291" s="204" t="s">
        <v>534</v>
      </c>
      <c r="H291" s="205">
        <v>0.45400000000000001</v>
      </c>
      <c r="I291" s="206"/>
      <c r="J291" s="207">
        <f>ROUND(I291*H291,2)</f>
        <v>0</v>
      </c>
      <c r="K291" s="203" t="s">
        <v>142</v>
      </c>
      <c r="L291" s="208"/>
      <c r="M291" s="209" t="s">
        <v>3</v>
      </c>
      <c r="N291" s="210" t="s">
        <v>45</v>
      </c>
      <c r="O291" s="35"/>
      <c r="P291" s="173">
        <f>O291*H291</f>
        <v>0</v>
      </c>
      <c r="Q291" s="173">
        <v>1E-3</v>
      </c>
      <c r="R291" s="173">
        <f>Q291*H291</f>
        <v>4.5400000000000003E-4</v>
      </c>
      <c r="S291" s="173">
        <v>0</v>
      </c>
      <c r="T291" s="174">
        <f>S291*H291</f>
        <v>0</v>
      </c>
      <c r="AR291" s="17" t="s">
        <v>301</v>
      </c>
      <c r="AT291" s="17" t="s">
        <v>209</v>
      </c>
      <c r="AU291" s="17" t="s">
        <v>144</v>
      </c>
      <c r="AY291" s="17" t="s">
        <v>136</v>
      </c>
      <c r="BE291" s="175">
        <f>IF(N291="základní",J291,0)</f>
        <v>0</v>
      </c>
      <c r="BF291" s="175">
        <f>IF(N291="snížená",J291,0)</f>
        <v>0</v>
      </c>
      <c r="BG291" s="175">
        <f>IF(N291="zákl. přenesená",J291,0)</f>
        <v>0</v>
      </c>
      <c r="BH291" s="175">
        <f>IF(N291="sníž. přenesená",J291,0)</f>
        <v>0</v>
      </c>
      <c r="BI291" s="175">
        <f>IF(N291="nulová",J291,0)</f>
        <v>0</v>
      </c>
      <c r="BJ291" s="17" t="s">
        <v>144</v>
      </c>
      <c r="BK291" s="175">
        <f>ROUND(I291*H291,2)</f>
        <v>0</v>
      </c>
      <c r="BL291" s="17" t="s">
        <v>220</v>
      </c>
      <c r="BM291" s="17" t="s">
        <v>535</v>
      </c>
    </row>
    <row r="292" spans="2:65" s="1" customFormat="1" ht="22.5" customHeight="1" x14ac:dyDescent="0.35">
      <c r="B292" s="163"/>
      <c r="C292" s="164" t="s">
        <v>536</v>
      </c>
      <c r="D292" s="164" t="s">
        <v>138</v>
      </c>
      <c r="E292" s="165" t="s">
        <v>537</v>
      </c>
      <c r="F292" s="166" t="s">
        <v>538</v>
      </c>
      <c r="G292" s="167" t="s">
        <v>205</v>
      </c>
      <c r="H292" s="168">
        <v>13.747</v>
      </c>
      <c r="I292" s="169"/>
      <c r="J292" s="170">
        <f>ROUND(I292*H292,2)</f>
        <v>0</v>
      </c>
      <c r="K292" s="166" t="s">
        <v>142</v>
      </c>
      <c r="L292" s="34"/>
      <c r="M292" s="171" t="s">
        <v>3</v>
      </c>
      <c r="N292" s="172" t="s">
        <v>45</v>
      </c>
      <c r="O292" s="35"/>
      <c r="P292" s="173">
        <f>O292*H292</f>
        <v>0</v>
      </c>
      <c r="Q292" s="173">
        <v>4.0000000000000002E-4</v>
      </c>
      <c r="R292" s="173">
        <f>Q292*H292</f>
        <v>5.4987999999999999E-3</v>
      </c>
      <c r="S292" s="173">
        <v>0</v>
      </c>
      <c r="T292" s="174">
        <f>S292*H292</f>
        <v>0</v>
      </c>
      <c r="AR292" s="17" t="s">
        <v>220</v>
      </c>
      <c r="AT292" s="17" t="s">
        <v>138</v>
      </c>
      <c r="AU292" s="17" t="s">
        <v>144</v>
      </c>
      <c r="AY292" s="17" t="s">
        <v>136</v>
      </c>
      <c r="BE292" s="175">
        <f>IF(N292="základní",J292,0)</f>
        <v>0</v>
      </c>
      <c r="BF292" s="175">
        <f>IF(N292="snížená",J292,0)</f>
        <v>0</v>
      </c>
      <c r="BG292" s="175">
        <f>IF(N292="zákl. přenesená",J292,0)</f>
        <v>0</v>
      </c>
      <c r="BH292" s="175">
        <f>IF(N292="sníž. přenesená",J292,0)</f>
        <v>0</v>
      </c>
      <c r="BI292" s="175">
        <f>IF(N292="nulová",J292,0)</f>
        <v>0</v>
      </c>
      <c r="BJ292" s="17" t="s">
        <v>144</v>
      </c>
      <c r="BK292" s="175">
        <f>ROUND(I292*H292,2)</f>
        <v>0</v>
      </c>
      <c r="BL292" s="17" t="s">
        <v>220</v>
      </c>
      <c r="BM292" s="17" t="s">
        <v>539</v>
      </c>
    </row>
    <row r="293" spans="2:65" s="11" customFormat="1" ht="12" x14ac:dyDescent="0.35">
      <c r="B293" s="176"/>
      <c r="D293" s="186" t="s">
        <v>146</v>
      </c>
      <c r="E293" s="200" t="s">
        <v>3</v>
      </c>
      <c r="F293" s="195" t="s">
        <v>530</v>
      </c>
      <c r="H293" s="196">
        <v>13.747</v>
      </c>
      <c r="I293" s="181"/>
      <c r="L293" s="176"/>
      <c r="M293" s="182"/>
      <c r="N293" s="183"/>
      <c r="O293" s="183"/>
      <c r="P293" s="183"/>
      <c r="Q293" s="183"/>
      <c r="R293" s="183"/>
      <c r="S293" s="183"/>
      <c r="T293" s="184"/>
      <c r="AT293" s="178" t="s">
        <v>146</v>
      </c>
      <c r="AU293" s="178" t="s">
        <v>144</v>
      </c>
      <c r="AV293" s="11" t="s">
        <v>144</v>
      </c>
      <c r="AW293" s="11" t="s">
        <v>37</v>
      </c>
      <c r="AX293" s="11" t="s">
        <v>22</v>
      </c>
      <c r="AY293" s="178" t="s">
        <v>136</v>
      </c>
    </row>
    <row r="294" spans="2:65" s="1" customFormat="1" ht="22.5" customHeight="1" x14ac:dyDescent="0.35">
      <c r="B294" s="163"/>
      <c r="C294" s="201" t="s">
        <v>540</v>
      </c>
      <c r="D294" s="201" t="s">
        <v>209</v>
      </c>
      <c r="E294" s="202" t="s">
        <v>541</v>
      </c>
      <c r="F294" s="203" t="s">
        <v>542</v>
      </c>
      <c r="G294" s="204" t="s">
        <v>205</v>
      </c>
      <c r="H294" s="205">
        <v>15.808999999999999</v>
      </c>
      <c r="I294" s="206"/>
      <c r="J294" s="207">
        <f>ROUND(I294*H294,2)</f>
        <v>0</v>
      </c>
      <c r="K294" s="203" t="s">
        <v>142</v>
      </c>
      <c r="L294" s="208"/>
      <c r="M294" s="209" t="s">
        <v>3</v>
      </c>
      <c r="N294" s="210" t="s">
        <v>45</v>
      </c>
      <c r="O294" s="35"/>
      <c r="P294" s="173">
        <f>O294*H294</f>
        <v>0</v>
      </c>
      <c r="Q294" s="173">
        <v>3.8800000000000002E-3</v>
      </c>
      <c r="R294" s="173">
        <f>Q294*H294</f>
        <v>6.1338919999999998E-2</v>
      </c>
      <c r="S294" s="173">
        <v>0</v>
      </c>
      <c r="T294" s="174">
        <f>S294*H294</f>
        <v>0</v>
      </c>
      <c r="AR294" s="17" t="s">
        <v>301</v>
      </c>
      <c r="AT294" s="17" t="s">
        <v>209</v>
      </c>
      <c r="AU294" s="17" t="s">
        <v>144</v>
      </c>
      <c r="AY294" s="17" t="s">
        <v>136</v>
      </c>
      <c r="BE294" s="175">
        <f>IF(N294="základní",J294,0)</f>
        <v>0</v>
      </c>
      <c r="BF294" s="175">
        <f>IF(N294="snížená",J294,0)</f>
        <v>0</v>
      </c>
      <c r="BG294" s="175">
        <f>IF(N294="zákl. přenesená",J294,0)</f>
        <v>0</v>
      </c>
      <c r="BH294" s="175">
        <f>IF(N294="sníž. přenesená",J294,0)</f>
        <v>0</v>
      </c>
      <c r="BI294" s="175">
        <f>IF(N294="nulová",J294,0)</f>
        <v>0</v>
      </c>
      <c r="BJ294" s="17" t="s">
        <v>144</v>
      </c>
      <c r="BK294" s="175">
        <f>ROUND(I294*H294,2)</f>
        <v>0</v>
      </c>
      <c r="BL294" s="17" t="s">
        <v>220</v>
      </c>
      <c r="BM294" s="17" t="s">
        <v>543</v>
      </c>
    </row>
    <row r="295" spans="2:65" s="11" customFormat="1" ht="12" x14ac:dyDescent="0.35">
      <c r="B295" s="176"/>
      <c r="D295" s="186" t="s">
        <v>146</v>
      </c>
      <c r="E295" s="200" t="s">
        <v>3</v>
      </c>
      <c r="F295" s="195" t="s">
        <v>544</v>
      </c>
      <c r="H295" s="196">
        <v>15.808999999999999</v>
      </c>
      <c r="I295" s="181"/>
      <c r="L295" s="176"/>
      <c r="M295" s="182"/>
      <c r="N295" s="183"/>
      <c r="O295" s="183"/>
      <c r="P295" s="183"/>
      <c r="Q295" s="183"/>
      <c r="R295" s="183"/>
      <c r="S295" s="183"/>
      <c r="T295" s="184"/>
      <c r="AT295" s="178" t="s">
        <v>146</v>
      </c>
      <c r="AU295" s="178" t="s">
        <v>144</v>
      </c>
      <c r="AV295" s="11" t="s">
        <v>144</v>
      </c>
      <c r="AW295" s="11" t="s">
        <v>37</v>
      </c>
      <c r="AX295" s="11" t="s">
        <v>22</v>
      </c>
      <c r="AY295" s="178" t="s">
        <v>136</v>
      </c>
    </row>
    <row r="296" spans="2:65" s="1" customFormat="1" ht="44.25" customHeight="1" x14ac:dyDescent="0.35">
      <c r="B296" s="163"/>
      <c r="C296" s="164" t="s">
        <v>545</v>
      </c>
      <c r="D296" s="164" t="s">
        <v>138</v>
      </c>
      <c r="E296" s="165" t="s">
        <v>546</v>
      </c>
      <c r="F296" s="166" t="s">
        <v>547</v>
      </c>
      <c r="G296" s="167" t="s">
        <v>180</v>
      </c>
      <c r="H296" s="168">
        <v>6.7000000000000004E-2</v>
      </c>
      <c r="I296" s="169"/>
      <c r="J296" s="170">
        <f>ROUND(I296*H296,2)</f>
        <v>0</v>
      </c>
      <c r="K296" s="166" t="s">
        <v>142</v>
      </c>
      <c r="L296" s="34"/>
      <c r="M296" s="171" t="s">
        <v>3</v>
      </c>
      <c r="N296" s="172" t="s">
        <v>45</v>
      </c>
      <c r="O296" s="35"/>
      <c r="P296" s="173">
        <f>O296*H296</f>
        <v>0</v>
      </c>
      <c r="Q296" s="173">
        <v>0</v>
      </c>
      <c r="R296" s="173">
        <f>Q296*H296</f>
        <v>0</v>
      </c>
      <c r="S296" s="173">
        <v>0</v>
      </c>
      <c r="T296" s="174">
        <f>S296*H296</f>
        <v>0</v>
      </c>
      <c r="AR296" s="17" t="s">
        <v>220</v>
      </c>
      <c r="AT296" s="17" t="s">
        <v>138</v>
      </c>
      <c r="AU296" s="17" t="s">
        <v>144</v>
      </c>
      <c r="AY296" s="17" t="s">
        <v>136</v>
      </c>
      <c r="BE296" s="175">
        <f>IF(N296="základní",J296,0)</f>
        <v>0</v>
      </c>
      <c r="BF296" s="175">
        <f>IF(N296="snížená",J296,0)</f>
        <v>0</v>
      </c>
      <c r="BG296" s="175">
        <f>IF(N296="zákl. přenesená",J296,0)</f>
        <v>0</v>
      </c>
      <c r="BH296" s="175">
        <f>IF(N296="sníž. přenesená",J296,0)</f>
        <v>0</v>
      </c>
      <c r="BI296" s="175">
        <f>IF(N296="nulová",J296,0)</f>
        <v>0</v>
      </c>
      <c r="BJ296" s="17" t="s">
        <v>144</v>
      </c>
      <c r="BK296" s="175">
        <f>ROUND(I296*H296,2)</f>
        <v>0</v>
      </c>
      <c r="BL296" s="17" t="s">
        <v>220</v>
      </c>
      <c r="BM296" s="17" t="s">
        <v>548</v>
      </c>
    </row>
    <row r="297" spans="2:65" s="10" customFormat="1" ht="29.9" customHeight="1" x14ac:dyDescent="0.35">
      <c r="B297" s="149"/>
      <c r="D297" s="160" t="s">
        <v>72</v>
      </c>
      <c r="E297" s="161" t="s">
        <v>549</v>
      </c>
      <c r="F297" s="161" t="s">
        <v>550</v>
      </c>
      <c r="I297" s="152"/>
      <c r="J297" s="162">
        <f>BK297</f>
        <v>0</v>
      </c>
      <c r="L297" s="149"/>
      <c r="M297" s="154"/>
      <c r="N297" s="155"/>
      <c r="O297" s="155"/>
      <c r="P297" s="156">
        <f>SUM(P298:P325)</f>
        <v>0</v>
      </c>
      <c r="Q297" s="155"/>
      <c r="R297" s="156">
        <f>SUM(R298:R325)</f>
        <v>0.14445416</v>
      </c>
      <c r="S297" s="155"/>
      <c r="T297" s="157">
        <f>SUM(T298:T325)</f>
        <v>0</v>
      </c>
      <c r="AR297" s="150" t="s">
        <v>144</v>
      </c>
      <c r="AT297" s="158" t="s">
        <v>72</v>
      </c>
      <c r="AU297" s="158" t="s">
        <v>22</v>
      </c>
      <c r="AY297" s="150" t="s">
        <v>136</v>
      </c>
      <c r="BK297" s="159">
        <f>SUM(BK298:BK325)</f>
        <v>0</v>
      </c>
    </row>
    <row r="298" spans="2:65" s="1" customFormat="1" ht="31.5" customHeight="1" x14ac:dyDescent="0.35">
      <c r="B298" s="163"/>
      <c r="C298" s="164" t="s">
        <v>551</v>
      </c>
      <c r="D298" s="164" t="s">
        <v>138</v>
      </c>
      <c r="E298" s="165" t="s">
        <v>552</v>
      </c>
      <c r="F298" s="166" t="s">
        <v>553</v>
      </c>
      <c r="G298" s="167" t="s">
        <v>205</v>
      </c>
      <c r="H298" s="168">
        <v>65.265000000000001</v>
      </c>
      <c r="I298" s="169"/>
      <c r="J298" s="170">
        <f>ROUND(I298*H298,2)</f>
        <v>0</v>
      </c>
      <c r="K298" s="166" t="s">
        <v>142</v>
      </c>
      <c r="L298" s="34"/>
      <c r="M298" s="171" t="s">
        <v>3</v>
      </c>
      <c r="N298" s="172" t="s">
        <v>45</v>
      </c>
      <c r="O298" s="35"/>
      <c r="P298" s="173">
        <f>O298*H298</f>
        <v>0</v>
      </c>
      <c r="Q298" s="173">
        <v>0</v>
      </c>
      <c r="R298" s="173">
        <f>Q298*H298</f>
        <v>0</v>
      </c>
      <c r="S298" s="173">
        <v>0</v>
      </c>
      <c r="T298" s="174">
        <f>S298*H298</f>
        <v>0</v>
      </c>
      <c r="AR298" s="17" t="s">
        <v>220</v>
      </c>
      <c r="AT298" s="17" t="s">
        <v>138</v>
      </c>
      <c r="AU298" s="17" t="s">
        <v>144</v>
      </c>
      <c r="AY298" s="17" t="s">
        <v>136</v>
      </c>
      <c r="BE298" s="175">
        <f>IF(N298="základní",J298,0)</f>
        <v>0</v>
      </c>
      <c r="BF298" s="175">
        <f>IF(N298="snížená",J298,0)</f>
        <v>0</v>
      </c>
      <c r="BG298" s="175">
        <f>IF(N298="zákl. přenesená",J298,0)</f>
        <v>0</v>
      </c>
      <c r="BH298" s="175">
        <f>IF(N298="sníž. přenesená",J298,0)</f>
        <v>0</v>
      </c>
      <c r="BI298" s="175">
        <f>IF(N298="nulová",J298,0)</f>
        <v>0</v>
      </c>
      <c r="BJ298" s="17" t="s">
        <v>144</v>
      </c>
      <c r="BK298" s="175">
        <f>ROUND(I298*H298,2)</f>
        <v>0</v>
      </c>
      <c r="BL298" s="17" t="s">
        <v>220</v>
      </c>
      <c r="BM298" s="17" t="s">
        <v>554</v>
      </c>
    </row>
    <row r="299" spans="2:65" s="11" customFormat="1" ht="12" x14ac:dyDescent="0.35">
      <c r="B299" s="176"/>
      <c r="D299" s="177" t="s">
        <v>146</v>
      </c>
      <c r="E299" s="178" t="s">
        <v>3</v>
      </c>
      <c r="F299" s="179" t="s">
        <v>555</v>
      </c>
      <c r="H299" s="180">
        <v>6.63</v>
      </c>
      <c r="I299" s="181"/>
      <c r="L299" s="176"/>
      <c r="M299" s="182"/>
      <c r="N299" s="183"/>
      <c r="O299" s="183"/>
      <c r="P299" s="183"/>
      <c r="Q299" s="183"/>
      <c r="R299" s="183"/>
      <c r="S299" s="183"/>
      <c r="T299" s="184"/>
      <c r="AT299" s="178" t="s">
        <v>146</v>
      </c>
      <c r="AU299" s="178" t="s">
        <v>144</v>
      </c>
      <c r="AV299" s="11" t="s">
        <v>144</v>
      </c>
      <c r="AW299" s="11" t="s">
        <v>37</v>
      </c>
      <c r="AX299" s="11" t="s">
        <v>73</v>
      </c>
      <c r="AY299" s="178" t="s">
        <v>136</v>
      </c>
    </row>
    <row r="300" spans="2:65" s="11" customFormat="1" ht="12" x14ac:dyDescent="0.35">
      <c r="B300" s="176"/>
      <c r="D300" s="177" t="s">
        <v>146</v>
      </c>
      <c r="E300" s="178" t="s">
        <v>3</v>
      </c>
      <c r="F300" s="179" t="s">
        <v>556</v>
      </c>
      <c r="H300" s="180">
        <v>29.875</v>
      </c>
      <c r="I300" s="181"/>
      <c r="L300" s="176"/>
      <c r="M300" s="182"/>
      <c r="N300" s="183"/>
      <c r="O300" s="183"/>
      <c r="P300" s="183"/>
      <c r="Q300" s="183"/>
      <c r="R300" s="183"/>
      <c r="S300" s="183"/>
      <c r="T300" s="184"/>
      <c r="AT300" s="178" t="s">
        <v>146</v>
      </c>
      <c r="AU300" s="178" t="s">
        <v>144</v>
      </c>
      <c r="AV300" s="11" t="s">
        <v>144</v>
      </c>
      <c r="AW300" s="11" t="s">
        <v>37</v>
      </c>
      <c r="AX300" s="11" t="s">
        <v>73</v>
      </c>
      <c r="AY300" s="178" t="s">
        <v>136</v>
      </c>
    </row>
    <row r="301" spans="2:65" s="11" customFormat="1" ht="12" x14ac:dyDescent="0.35">
      <c r="B301" s="176"/>
      <c r="D301" s="177" t="s">
        <v>146</v>
      </c>
      <c r="E301" s="178" t="s">
        <v>3</v>
      </c>
      <c r="F301" s="179" t="s">
        <v>557</v>
      </c>
      <c r="H301" s="180">
        <v>28.76</v>
      </c>
      <c r="I301" s="181"/>
      <c r="L301" s="176"/>
      <c r="M301" s="182"/>
      <c r="N301" s="183"/>
      <c r="O301" s="183"/>
      <c r="P301" s="183"/>
      <c r="Q301" s="183"/>
      <c r="R301" s="183"/>
      <c r="S301" s="183"/>
      <c r="T301" s="184"/>
      <c r="AT301" s="178" t="s">
        <v>146</v>
      </c>
      <c r="AU301" s="178" t="s">
        <v>144</v>
      </c>
      <c r="AV301" s="11" t="s">
        <v>144</v>
      </c>
      <c r="AW301" s="11" t="s">
        <v>37</v>
      </c>
      <c r="AX301" s="11" t="s">
        <v>73</v>
      </c>
      <c r="AY301" s="178" t="s">
        <v>136</v>
      </c>
    </row>
    <row r="302" spans="2:65" s="12" customFormat="1" ht="12" x14ac:dyDescent="0.35">
      <c r="B302" s="185"/>
      <c r="D302" s="186" t="s">
        <v>146</v>
      </c>
      <c r="E302" s="187" t="s">
        <v>3</v>
      </c>
      <c r="F302" s="188" t="s">
        <v>149</v>
      </c>
      <c r="H302" s="189">
        <v>65.265000000000001</v>
      </c>
      <c r="I302" s="190"/>
      <c r="L302" s="185"/>
      <c r="M302" s="191"/>
      <c r="N302" s="192"/>
      <c r="O302" s="192"/>
      <c r="P302" s="192"/>
      <c r="Q302" s="192"/>
      <c r="R302" s="192"/>
      <c r="S302" s="192"/>
      <c r="T302" s="193"/>
      <c r="AT302" s="194" t="s">
        <v>146</v>
      </c>
      <c r="AU302" s="194" t="s">
        <v>144</v>
      </c>
      <c r="AV302" s="12" t="s">
        <v>143</v>
      </c>
      <c r="AW302" s="12" t="s">
        <v>37</v>
      </c>
      <c r="AX302" s="12" t="s">
        <v>22</v>
      </c>
      <c r="AY302" s="194" t="s">
        <v>136</v>
      </c>
    </row>
    <row r="303" spans="2:65" s="1" customFormat="1" ht="31.5" customHeight="1" x14ac:dyDescent="0.35">
      <c r="B303" s="163"/>
      <c r="C303" s="201" t="s">
        <v>558</v>
      </c>
      <c r="D303" s="201" t="s">
        <v>209</v>
      </c>
      <c r="E303" s="202" t="s">
        <v>559</v>
      </c>
      <c r="F303" s="203" t="s">
        <v>560</v>
      </c>
      <c r="G303" s="204" t="s">
        <v>205</v>
      </c>
      <c r="H303" s="205">
        <v>29.875</v>
      </c>
      <c r="I303" s="206"/>
      <c r="J303" s="207">
        <f>ROUND(I303*H303,2)</f>
        <v>0</v>
      </c>
      <c r="K303" s="203" t="s">
        <v>142</v>
      </c>
      <c r="L303" s="208"/>
      <c r="M303" s="209" t="s">
        <v>3</v>
      </c>
      <c r="N303" s="210" t="s">
        <v>45</v>
      </c>
      <c r="O303" s="35"/>
      <c r="P303" s="173">
        <f>O303*H303</f>
        <v>0</v>
      </c>
      <c r="Q303" s="173">
        <v>3.5000000000000001E-3</v>
      </c>
      <c r="R303" s="173">
        <f>Q303*H303</f>
        <v>0.1045625</v>
      </c>
      <c r="S303" s="173">
        <v>0</v>
      </c>
      <c r="T303" s="174">
        <f>S303*H303</f>
        <v>0</v>
      </c>
      <c r="AR303" s="17" t="s">
        <v>173</v>
      </c>
      <c r="AT303" s="17" t="s">
        <v>209</v>
      </c>
      <c r="AU303" s="17" t="s">
        <v>144</v>
      </c>
      <c r="AY303" s="17" t="s">
        <v>136</v>
      </c>
      <c r="BE303" s="175">
        <f>IF(N303="základní",J303,0)</f>
        <v>0</v>
      </c>
      <c r="BF303" s="175">
        <f>IF(N303="snížená",J303,0)</f>
        <v>0</v>
      </c>
      <c r="BG303" s="175">
        <f>IF(N303="zákl. přenesená",J303,0)</f>
        <v>0</v>
      </c>
      <c r="BH303" s="175">
        <f>IF(N303="sníž. přenesená",J303,0)</f>
        <v>0</v>
      </c>
      <c r="BI303" s="175">
        <f>IF(N303="nulová",J303,0)</f>
        <v>0</v>
      </c>
      <c r="BJ303" s="17" t="s">
        <v>144</v>
      </c>
      <c r="BK303" s="175">
        <f>ROUND(I303*H303,2)</f>
        <v>0</v>
      </c>
      <c r="BL303" s="17" t="s">
        <v>143</v>
      </c>
      <c r="BM303" s="17" t="s">
        <v>561</v>
      </c>
    </row>
    <row r="304" spans="2:65" s="1" customFormat="1" ht="19" x14ac:dyDescent="0.35">
      <c r="B304" s="34"/>
      <c r="D304" s="177" t="s">
        <v>234</v>
      </c>
      <c r="F304" s="211" t="s">
        <v>562</v>
      </c>
      <c r="I304" s="212"/>
      <c r="L304" s="34"/>
      <c r="M304" s="63"/>
      <c r="N304" s="35"/>
      <c r="O304" s="35"/>
      <c r="P304" s="35"/>
      <c r="Q304" s="35"/>
      <c r="R304" s="35"/>
      <c r="S304" s="35"/>
      <c r="T304" s="64"/>
      <c r="AT304" s="17" t="s">
        <v>234</v>
      </c>
      <c r="AU304" s="17" t="s">
        <v>144</v>
      </c>
    </row>
    <row r="305" spans="2:65" s="11" customFormat="1" ht="12" x14ac:dyDescent="0.35">
      <c r="B305" s="176"/>
      <c r="D305" s="177" t="s">
        <v>146</v>
      </c>
      <c r="E305" s="178" t="s">
        <v>3</v>
      </c>
      <c r="F305" s="179" t="s">
        <v>556</v>
      </c>
      <c r="H305" s="180">
        <v>29.875</v>
      </c>
      <c r="I305" s="181"/>
      <c r="L305" s="176"/>
      <c r="M305" s="182"/>
      <c r="N305" s="183"/>
      <c r="O305" s="183"/>
      <c r="P305" s="183"/>
      <c r="Q305" s="183"/>
      <c r="R305" s="183"/>
      <c r="S305" s="183"/>
      <c r="T305" s="184"/>
      <c r="AT305" s="178" t="s">
        <v>146</v>
      </c>
      <c r="AU305" s="178" t="s">
        <v>144</v>
      </c>
      <c r="AV305" s="11" t="s">
        <v>144</v>
      </c>
      <c r="AW305" s="11" t="s">
        <v>37</v>
      </c>
      <c r="AX305" s="11" t="s">
        <v>73</v>
      </c>
      <c r="AY305" s="178" t="s">
        <v>136</v>
      </c>
    </row>
    <row r="306" spans="2:65" s="12" customFormat="1" ht="12" x14ac:dyDescent="0.35">
      <c r="B306" s="185"/>
      <c r="D306" s="186" t="s">
        <v>146</v>
      </c>
      <c r="E306" s="187" t="s">
        <v>3</v>
      </c>
      <c r="F306" s="188" t="s">
        <v>149</v>
      </c>
      <c r="H306" s="189">
        <v>29.875</v>
      </c>
      <c r="I306" s="190"/>
      <c r="L306" s="185"/>
      <c r="M306" s="191"/>
      <c r="N306" s="192"/>
      <c r="O306" s="192"/>
      <c r="P306" s="192"/>
      <c r="Q306" s="192"/>
      <c r="R306" s="192"/>
      <c r="S306" s="192"/>
      <c r="T306" s="193"/>
      <c r="AT306" s="194" t="s">
        <v>146</v>
      </c>
      <c r="AU306" s="194" t="s">
        <v>144</v>
      </c>
      <c r="AV306" s="12" t="s">
        <v>143</v>
      </c>
      <c r="AW306" s="12" t="s">
        <v>37</v>
      </c>
      <c r="AX306" s="12" t="s">
        <v>22</v>
      </c>
      <c r="AY306" s="194" t="s">
        <v>136</v>
      </c>
    </row>
    <row r="307" spans="2:65" s="1" customFormat="1" ht="31.5" customHeight="1" x14ac:dyDescent="0.35">
      <c r="B307" s="163"/>
      <c r="C307" s="201" t="s">
        <v>563</v>
      </c>
      <c r="D307" s="201" t="s">
        <v>209</v>
      </c>
      <c r="E307" s="202" t="s">
        <v>564</v>
      </c>
      <c r="F307" s="203" t="s">
        <v>565</v>
      </c>
      <c r="G307" s="204" t="s">
        <v>205</v>
      </c>
      <c r="H307" s="205">
        <v>35.39</v>
      </c>
      <c r="I307" s="206"/>
      <c r="J307" s="207">
        <f>ROUND(I307*H307,2)</f>
        <v>0</v>
      </c>
      <c r="K307" s="203" t="s">
        <v>142</v>
      </c>
      <c r="L307" s="208"/>
      <c r="M307" s="209" t="s">
        <v>3</v>
      </c>
      <c r="N307" s="210" t="s">
        <v>45</v>
      </c>
      <c r="O307" s="35"/>
      <c r="P307" s="173">
        <f>O307*H307</f>
        <v>0</v>
      </c>
      <c r="Q307" s="173">
        <v>1E-3</v>
      </c>
      <c r="R307" s="173">
        <f>Q307*H307</f>
        <v>3.5389999999999998E-2</v>
      </c>
      <c r="S307" s="173">
        <v>0</v>
      </c>
      <c r="T307" s="174">
        <f>S307*H307</f>
        <v>0</v>
      </c>
      <c r="AR307" s="17" t="s">
        <v>173</v>
      </c>
      <c r="AT307" s="17" t="s">
        <v>209</v>
      </c>
      <c r="AU307" s="17" t="s">
        <v>144</v>
      </c>
      <c r="AY307" s="17" t="s">
        <v>136</v>
      </c>
      <c r="BE307" s="175">
        <f>IF(N307="základní",J307,0)</f>
        <v>0</v>
      </c>
      <c r="BF307" s="175">
        <f>IF(N307="snížená",J307,0)</f>
        <v>0</v>
      </c>
      <c r="BG307" s="175">
        <f>IF(N307="zákl. přenesená",J307,0)</f>
        <v>0</v>
      </c>
      <c r="BH307" s="175">
        <f>IF(N307="sníž. přenesená",J307,0)</f>
        <v>0</v>
      </c>
      <c r="BI307" s="175">
        <f>IF(N307="nulová",J307,0)</f>
        <v>0</v>
      </c>
      <c r="BJ307" s="17" t="s">
        <v>144</v>
      </c>
      <c r="BK307" s="175">
        <f>ROUND(I307*H307,2)</f>
        <v>0</v>
      </c>
      <c r="BL307" s="17" t="s">
        <v>143</v>
      </c>
      <c r="BM307" s="17" t="s">
        <v>566</v>
      </c>
    </row>
    <row r="308" spans="2:65" s="1" customFormat="1" ht="19" x14ac:dyDescent="0.35">
      <c r="B308" s="34"/>
      <c r="D308" s="177" t="s">
        <v>234</v>
      </c>
      <c r="F308" s="211" t="s">
        <v>562</v>
      </c>
      <c r="I308" s="212"/>
      <c r="L308" s="34"/>
      <c r="M308" s="63"/>
      <c r="N308" s="35"/>
      <c r="O308" s="35"/>
      <c r="P308" s="35"/>
      <c r="Q308" s="35"/>
      <c r="R308" s="35"/>
      <c r="S308" s="35"/>
      <c r="T308" s="64"/>
      <c r="AT308" s="17" t="s">
        <v>234</v>
      </c>
      <c r="AU308" s="17" t="s">
        <v>144</v>
      </c>
    </row>
    <row r="309" spans="2:65" s="11" customFormat="1" ht="12" x14ac:dyDescent="0.35">
      <c r="B309" s="176"/>
      <c r="D309" s="177" t="s">
        <v>146</v>
      </c>
      <c r="E309" s="178" t="s">
        <v>3</v>
      </c>
      <c r="F309" s="179" t="s">
        <v>555</v>
      </c>
      <c r="H309" s="180">
        <v>6.63</v>
      </c>
      <c r="I309" s="181"/>
      <c r="L309" s="176"/>
      <c r="M309" s="182"/>
      <c r="N309" s="183"/>
      <c r="O309" s="183"/>
      <c r="P309" s="183"/>
      <c r="Q309" s="183"/>
      <c r="R309" s="183"/>
      <c r="S309" s="183"/>
      <c r="T309" s="184"/>
      <c r="AT309" s="178" t="s">
        <v>146</v>
      </c>
      <c r="AU309" s="178" t="s">
        <v>144</v>
      </c>
      <c r="AV309" s="11" t="s">
        <v>144</v>
      </c>
      <c r="AW309" s="11" t="s">
        <v>37</v>
      </c>
      <c r="AX309" s="11" t="s">
        <v>73</v>
      </c>
      <c r="AY309" s="178" t="s">
        <v>136</v>
      </c>
    </row>
    <row r="310" spans="2:65" s="11" customFormat="1" ht="12" x14ac:dyDescent="0.35">
      <c r="B310" s="176"/>
      <c r="D310" s="177" t="s">
        <v>146</v>
      </c>
      <c r="E310" s="178" t="s">
        <v>3</v>
      </c>
      <c r="F310" s="179" t="s">
        <v>557</v>
      </c>
      <c r="H310" s="180">
        <v>28.76</v>
      </c>
      <c r="I310" s="181"/>
      <c r="L310" s="176"/>
      <c r="M310" s="182"/>
      <c r="N310" s="183"/>
      <c r="O310" s="183"/>
      <c r="P310" s="183"/>
      <c r="Q310" s="183"/>
      <c r="R310" s="183"/>
      <c r="S310" s="183"/>
      <c r="T310" s="184"/>
      <c r="AT310" s="178" t="s">
        <v>146</v>
      </c>
      <c r="AU310" s="178" t="s">
        <v>144</v>
      </c>
      <c r="AV310" s="11" t="s">
        <v>144</v>
      </c>
      <c r="AW310" s="11" t="s">
        <v>37</v>
      </c>
      <c r="AX310" s="11" t="s">
        <v>73</v>
      </c>
      <c r="AY310" s="178" t="s">
        <v>136</v>
      </c>
    </row>
    <row r="311" spans="2:65" s="12" customFormat="1" ht="12" x14ac:dyDescent="0.35">
      <c r="B311" s="185"/>
      <c r="D311" s="186" t="s">
        <v>146</v>
      </c>
      <c r="E311" s="187" t="s">
        <v>3</v>
      </c>
      <c r="F311" s="188" t="s">
        <v>149</v>
      </c>
      <c r="H311" s="189">
        <v>35.39</v>
      </c>
      <c r="I311" s="190"/>
      <c r="L311" s="185"/>
      <c r="M311" s="191"/>
      <c r="N311" s="192"/>
      <c r="O311" s="192"/>
      <c r="P311" s="192"/>
      <c r="Q311" s="192"/>
      <c r="R311" s="192"/>
      <c r="S311" s="192"/>
      <c r="T311" s="193"/>
      <c r="AT311" s="194" t="s">
        <v>146</v>
      </c>
      <c r="AU311" s="194" t="s">
        <v>144</v>
      </c>
      <c r="AV311" s="12" t="s">
        <v>143</v>
      </c>
      <c r="AW311" s="12" t="s">
        <v>37</v>
      </c>
      <c r="AX311" s="12" t="s">
        <v>22</v>
      </c>
      <c r="AY311" s="194" t="s">
        <v>136</v>
      </c>
    </row>
    <row r="312" spans="2:65" s="1" customFormat="1" ht="22.5" customHeight="1" x14ac:dyDescent="0.35">
      <c r="B312" s="163"/>
      <c r="C312" s="164" t="s">
        <v>567</v>
      </c>
      <c r="D312" s="164" t="s">
        <v>138</v>
      </c>
      <c r="E312" s="165" t="s">
        <v>568</v>
      </c>
      <c r="F312" s="166" t="s">
        <v>569</v>
      </c>
      <c r="G312" s="167" t="s">
        <v>476</v>
      </c>
      <c r="H312" s="168">
        <v>45.69</v>
      </c>
      <c r="I312" s="169"/>
      <c r="J312" s="170">
        <f>ROUND(I312*H312,2)</f>
        <v>0</v>
      </c>
      <c r="K312" s="166" t="s">
        <v>142</v>
      </c>
      <c r="L312" s="34"/>
      <c r="M312" s="171" t="s">
        <v>3</v>
      </c>
      <c r="N312" s="172" t="s">
        <v>45</v>
      </c>
      <c r="O312" s="35"/>
      <c r="P312" s="173">
        <f>O312*H312</f>
        <v>0</v>
      </c>
      <c r="Q312" s="173">
        <v>0</v>
      </c>
      <c r="R312" s="173">
        <f>Q312*H312</f>
        <v>0</v>
      </c>
      <c r="S312" s="173">
        <v>0</v>
      </c>
      <c r="T312" s="174">
        <f>S312*H312</f>
        <v>0</v>
      </c>
      <c r="AR312" s="17" t="s">
        <v>220</v>
      </c>
      <c r="AT312" s="17" t="s">
        <v>138</v>
      </c>
      <c r="AU312" s="17" t="s">
        <v>144</v>
      </c>
      <c r="AY312" s="17" t="s">
        <v>136</v>
      </c>
      <c r="BE312" s="175">
        <f>IF(N312="základní",J312,0)</f>
        <v>0</v>
      </c>
      <c r="BF312" s="175">
        <f>IF(N312="snížená",J312,0)</f>
        <v>0</v>
      </c>
      <c r="BG312" s="175">
        <f>IF(N312="zákl. přenesená",J312,0)</f>
        <v>0</v>
      </c>
      <c r="BH312" s="175">
        <f>IF(N312="sníž. přenesená",J312,0)</f>
        <v>0</v>
      </c>
      <c r="BI312" s="175">
        <f>IF(N312="nulová",J312,0)</f>
        <v>0</v>
      </c>
      <c r="BJ312" s="17" t="s">
        <v>144</v>
      </c>
      <c r="BK312" s="175">
        <f>ROUND(I312*H312,2)</f>
        <v>0</v>
      </c>
      <c r="BL312" s="17" t="s">
        <v>220</v>
      </c>
      <c r="BM312" s="17" t="s">
        <v>570</v>
      </c>
    </row>
    <row r="313" spans="2:65" s="11" customFormat="1" ht="12" x14ac:dyDescent="0.35">
      <c r="B313" s="176"/>
      <c r="D313" s="177" t="s">
        <v>146</v>
      </c>
      <c r="E313" s="178" t="s">
        <v>3</v>
      </c>
      <c r="F313" s="179" t="s">
        <v>571</v>
      </c>
      <c r="H313" s="180">
        <v>11.12</v>
      </c>
      <c r="I313" s="181"/>
      <c r="L313" s="176"/>
      <c r="M313" s="182"/>
      <c r="N313" s="183"/>
      <c r="O313" s="183"/>
      <c r="P313" s="183"/>
      <c r="Q313" s="183"/>
      <c r="R313" s="183"/>
      <c r="S313" s="183"/>
      <c r="T313" s="184"/>
      <c r="AT313" s="178" t="s">
        <v>146</v>
      </c>
      <c r="AU313" s="178" t="s">
        <v>144</v>
      </c>
      <c r="AV313" s="11" t="s">
        <v>144</v>
      </c>
      <c r="AW313" s="11" t="s">
        <v>37</v>
      </c>
      <c r="AX313" s="11" t="s">
        <v>73</v>
      </c>
      <c r="AY313" s="178" t="s">
        <v>136</v>
      </c>
    </row>
    <row r="314" spans="2:65" s="11" customFormat="1" ht="12" x14ac:dyDescent="0.35">
      <c r="B314" s="176"/>
      <c r="D314" s="177" t="s">
        <v>146</v>
      </c>
      <c r="E314" s="178" t="s">
        <v>3</v>
      </c>
      <c r="F314" s="179" t="s">
        <v>572</v>
      </c>
      <c r="H314" s="180">
        <v>11.88</v>
      </c>
      <c r="I314" s="181"/>
      <c r="L314" s="176"/>
      <c r="M314" s="182"/>
      <c r="N314" s="183"/>
      <c r="O314" s="183"/>
      <c r="P314" s="183"/>
      <c r="Q314" s="183"/>
      <c r="R314" s="183"/>
      <c r="S314" s="183"/>
      <c r="T314" s="184"/>
      <c r="AT314" s="178" t="s">
        <v>146</v>
      </c>
      <c r="AU314" s="178" t="s">
        <v>144</v>
      </c>
      <c r="AV314" s="11" t="s">
        <v>144</v>
      </c>
      <c r="AW314" s="11" t="s">
        <v>37</v>
      </c>
      <c r="AX314" s="11" t="s">
        <v>73</v>
      </c>
      <c r="AY314" s="178" t="s">
        <v>136</v>
      </c>
    </row>
    <row r="315" spans="2:65" s="11" customFormat="1" ht="12" x14ac:dyDescent="0.35">
      <c r="B315" s="176"/>
      <c r="D315" s="177" t="s">
        <v>146</v>
      </c>
      <c r="E315" s="178" t="s">
        <v>3</v>
      </c>
      <c r="F315" s="179" t="s">
        <v>573</v>
      </c>
      <c r="H315" s="180">
        <v>22.69</v>
      </c>
      <c r="I315" s="181"/>
      <c r="L315" s="176"/>
      <c r="M315" s="182"/>
      <c r="N315" s="183"/>
      <c r="O315" s="183"/>
      <c r="P315" s="183"/>
      <c r="Q315" s="183"/>
      <c r="R315" s="183"/>
      <c r="S315" s="183"/>
      <c r="T315" s="184"/>
      <c r="AT315" s="178" t="s">
        <v>146</v>
      </c>
      <c r="AU315" s="178" t="s">
        <v>144</v>
      </c>
      <c r="AV315" s="11" t="s">
        <v>144</v>
      </c>
      <c r="AW315" s="11" t="s">
        <v>37</v>
      </c>
      <c r="AX315" s="11" t="s">
        <v>73</v>
      </c>
      <c r="AY315" s="178" t="s">
        <v>136</v>
      </c>
    </row>
    <row r="316" spans="2:65" s="12" customFormat="1" ht="12" x14ac:dyDescent="0.35">
      <c r="B316" s="185"/>
      <c r="D316" s="186" t="s">
        <v>146</v>
      </c>
      <c r="E316" s="187" t="s">
        <v>3</v>
      </c>
      <c r="F316" s="188" t="s">
        <v>149</v>
      </c>
      <c r="H316" s="189">
        <v>45.69</v>
      </c>
      <c r="I316" s="190"/>
      <c r="L316" s="185"/>
      <c r="M316" s="191"/>
      <c r="N316" s="192"/>
      <c r="O316" s="192"/>
      <c r="P316" s="192"/>
      <c r="Q316" s="192"/>
      <c r="R316" s="192"/>
      <c r="S316" s="192"/>
      <c r="T316" s="193"/>
      <c r="AT316" s="194" t="s">
        <v>146</v>
      </c>
      <c r="AU316" s="194" t="s">
        <v>144</v>
      </c>
      <c r="AV316" s="12" t="s">
        <v>143</v>
      </c>
      <c r="AW316" s="12" t="s">
        <v>37</v>
      </c>
      <c r="AX316" s="12" t="s">
        <v>22</v>
      </c>
      <c r="AY316" s="194" t="s">
        <v>136</v>
      </c>
    </row>
    <row r="317" spans="2:65" s="1" customFormat="1" ht="22.5" customHeight="1" x14ac:dyDescent="0.35">
      <c r="B317" s="163"/>
      <c r="C317" s="201" t="s">
        <v>574</v>
      </c>
      <c r="D317" s="201" t="s">
        <v>209</v>
      </c>
      <c r="E317" s="202" t="s">
        <v>575</v>
      </c>
      <c r="F317" s="203" t="s">
        <v>576</v>
      </c>
      <c r="G317" s="204" t="s">
        <v>476</v>
      </c>
      <c r="H317" s="205">
        <v>45.69</v>
      </c>
      <c r="I317" s="206"/>
      <c r="J317" s="207">
        <f>ROUND(I317*H317,2)</f>
        <v>0</v>
      </c>
      <c r="K317" s="203" t="s">
        <v>142</v>
      </c>
      <c r="L317" s="208"/>
      <c r="M317" s="209" t="s">
        <v>3</v>
      </c>
      <c r="N317" s="210" t="s">
        <v>45</v>
      </c>
      <c r="O317" s="35"/>
      <c r="P317" s="173">
        <f>O317*H317</f>
        <v>0</v>
      </c>
      <c r="Q317" s="173">
        <v>5.0000000000000002E-5</v>
      </c>
      <c r="R317" s="173">
        <f>Q317*H317</f>
        <v>2.2845000000000001E-3</v>
      </c>
      <c r="S317" s="173">
        <v>0</v>
      </c>
      <c r="T317" s="174">
        <f>S317*H317</f>
        <v>0</v>
      </c>
      <c r="AR317" s="17" t="s">
        <v>301</v>
      </c>
      <c r="AT317" s="17" t="s">
        <v>209</v>
      </c>
      <c r="AU317" s="17" t="s">
        <v>144</v>
      </c>
      <c r="AY317" s="17" t="s">
        <v>136</v>
      </c>
      <c r="BE317" s="175">
        <f>IF(N317="základní",J317,0)</f>
        <v>0</v>
      </c>
      <c r="BF317" s="175">
        <f>IF(N317="snížená",J317,0)</f>
        <v>0</v>
      </c>
      <c r="BG317" s="175">
        <f>IF(N317="zákl. přenesená",J317,0)</f>
        <v>0</v>
      </c>
      <c r="BH317" s="175">
        <f>IF(N317="sníž. přenesená",J317,0)</f>
        <v>0</v>
      </c>
      <c r="BI317" s="175">
        <f>IF(N317="nulová",J317,0)</f>
        <v>0</v>
      </c>
      <c r="BJ317" s="17" t="s">
        <v>144</v>
      </c>
      <c r="BK317" s="175">
        <f>ROUND(I317*H317,2)</f>
        <v>0</v>
      </c>
      <c r="BL317" s="17" t="s">
        <v>220</v>
      </c>
      <c r="BM317" s="17" t="s">
        <v>577</v>
      </c>
    </row>
    <row r="318" spans="2:65" s="1" customFormat="1" ht="31.5" customHeight="1" x14ac:dyDescent="0.35">
      <c r="B318" s="163"/>
      <c r="C318" s="164" t="s">
        <v>578</v>
      </c>
      <c r="D318" s="164" t="s">
        <v>138</v>
      </c>
      <c r="E318" s="165" t="s">
        <v>579</v>
      </c>
      <c r="F318" s="166" t="s">
        <v>580</v>
      </c>
      <c r="G318" s="167" t="s">
        <v>205</v>
      </c>
      <c r="H318" s="168">
        <v>11.16</v>
      </c>
      <c r="I318" s="169"/>
      <c r="J318" s="170">
        <f>ROUND(I318*H318,2)</f>
        <v>0</v>
      </c>
      <c r="K318" s="166" t="s">
        <v>142</v>
      </c>
      <c r="L318" s="34"/>
      <c r="M318" s="171" t="s">
        <v>3</v>
      </c>
      <c r="N318" s="172" t="s">
        <v>45</v>
      </c>
      <c r="O318" s="35"/>
      <c r="P318" s="173">
        <f>O318*H318</f>
        <v>0</v>
      </c>
      <c r="Q318" s="173">
        <v>0</v>
      </c>
      <c r="R318" s="173">
        <f>Q318*H318</f>
        <v>0</v>
      </c>
      <c r="S318" s="173">
        <v>0</v>
      </c>
      <c r="T318" s="174">
        <f>S318*H318</f>
        <v>0</v>
      </c>
      <c r="AR318" s="17" t="s">
        <v>220</v>
      </c>
      <c r="AT318" s="17" t="s">
        <v>138</v>
      </c>
      <c r="AU318" s="17" t="s">
        <v>144</v>
      </c>
      <c r="AY318" s="17" t="s">
        <v>136</v>
      </c>
      <c r="BE318" s="175">
        <f>IF(N318="základní",J318,0)</f>
        <v>0</v>
      </c>
      <c r="BF318" s="175">
        <f>IF(N318="snížená",J318,0)</f>
        <v>0</v>
      </c>
      <c r="BG318" s="175">
        <f>IF(N318="zákl. přenesená",J318,0)</f>
        <v>0</v>
      </c>
      <c r="BH318" s="175">
        <f>IF(N318="sníž. přenesená",J318,0)</f>
        <v>0</v>
      </c>
      <c r="BI318" s="175">
        <f>IF(N318="nulová",J318,0)</f>
        <v>0</v>
      </c>
      <c r="BJ318" s="17" t="s">
        <v>144</v>
      </c>
      <c r="BK318" s="175">
        <f>ROUND(I318*H318,2)</f>
        <v>0</v>
      </c>
      <c r="BL318" s="17" t="s">
        <v>220</v>
      </c>
      <c r="BM318" s="17" t="s">
        <v>581</v>
      </c>
    </row>
    <row r="319" spans="2:65" s="11" customFormat="1" ht="12" x14ac:dyDescent="0.35">
      <c r="B319" s="176"/>
      <c r="D319" s="186" t="s">
        <v>146</v>
      </c>
      <c r="E319" s="200" t="s">
        <v>3</v>
      </c>
      <c r="F319" s="195" t="s">
        <v>582</v>
      </c>
      <c r="H319" s="196">
        <v>11.16</v>
      </c>
      <c r="I319" s="181"/>
      <c r="L319" s="176"/>
      <c r="M319" s="182"/>
      <c r="N319" s="183"/>
      <c r="O319" s="183"/>
      <c r="P319" s="183"/>
      <c r="Q319" s="183"/>
      <c r="R319" s="183"/>
      <c r="S319" s="183"/>
      <c r="T319" s="184"/>
      <c r="AT319" s="178" t="s">
        <v>146</v>
      </c>
      <c r="AU319" s="178" t="s">
        <v>144</v>
      </c>
      <c r="AV319" s="11" t="s">
        <v>144</v>
      </c>
      <c r="AW319" s="11" t="s">
        <v>37</v>
      </c>
      <c r="AX319" s="11" t="s">
        <v>22</v>
      </c>
      <c r="AY319" s="178" t="s">
        <v>136</v>
      </c>
    </row>
    <row r="320" spans="2:65" s="1" customFormat="1" ht="22.5" customHeight="1" x14ac:dyDescent="0.35">
      <c r="B320" s="163"/>
      <c r="C320" s="201" t="s">
        <v>583</v>
      </c>
      <c r="D320" s="201" t="s">
        <v>209</v>
      </c>
      <c r="E320" s="202" t="s">
        <v>584</v>
      </c>
      <c r="F320" s="203" t="s">
        <v>585</v>
      </c>
      <c r="G320" s="204" t="s">
        <v>205</v>
      </c>
      <c r="H320" s="205">
        <v>12.276</v>
      </c>
      <c r="I320" s="206"/>
      <c r="J320" s="207">
        <f>ROUND(I320*H320,2)</f>
        <v>0</v>
      </c>
      <c r="K320" s="203" t="s">
        <v>142</v>
      </c>
      <c r="L320" s="208"/>
      <c r="M320" s="209" t="s">
        <v>3</v>
      </c>
      <c r="N320" s="210" t="s">
        <v>45</v>
      </c>
      <c r="O320" s="35"/>
      <c r="P320" s="173">
        <f>O320*H320</f>
        <v>0</v>
      </c>
      <c r="Q320" s="173">
        <v>1.1E-4</v>
      </c>
      <c r="R320" s="173">
        <f>Q320*H320</f>
        <v>1.3503600000000001E-3</v>
      </c>
      <c r="S320" s="173">
        <v>0</v>
      </c>
      <c r="T320" s="174">
        <f>S320*H320</f>
        <v>0</v>
      </c>
      <c r="AR320" s="17" t="s">
        <v>301</v>
      </c>
      <c r="AT320" s="17" t="s">
        <v>209</v>
      </c>
      <c r="AU320" s="17" t="s">
        <v>144</v>
      </c>
      <c r="AY320" s="17" t="s">
        <v>136</v>
      </c>
      <c r="BE320" s="175">
        <f>IF(N320="základní",J320,0)</f>
        <v>0</v>
      </c>
      <c r="BF320" s="175">
        <f>IF(N320="snížená",J320,0)</f>
        <v>0</v>
      </c>
      <c r="BG320" s="175">
        <f>IF(N320="zákl. přenesená",J320,0)</f>
        <v>0</v>
      </c>
      <c r="BH320" s="175">
        <f>IF(N320="sníž. přenesená",J320,0)</f>
        <v>0</v>
      </c>
      <c r="BI320" s="175">
        <f>IF(N320="nulová",J320,0)</f>
        <v>0</v>
      </c>
      <c r="BJ320" s="17" t="s">
        <v>144</v>
      </c>
      <c r="BK320" s="175">
        <f>ROUND(I320*H320,2)</f>
        <v>0</v>
      </c>
      <c r="BL320" s="17" t="s">
        <v>220</v>
      </c>
      <c r="BM320" s="17" t="s">
        <v>586</v>
      </c>
    </row>
    <row r="321" spans="2:65" s="1" customFormat="1" ht="19" x14ac:dyDescent="0.35">
      <c r="B321" s="34"/>
      <c r="D321" s="177" t="s">
        <v>234</v>
      </c>
      <c r="F321" s="211" t="s">
        <v>587</v>
      </c>
      <c r="I321" s="212"/>
      <c r="L321" s="34"/>
      <c r="M321" s="63"/>
      <c r="N321" s="35"/>
      <c r="O321" s="35"/>
      <c r="P321" s="35"/>
      <c r="Q321" s="35"/>
      <c r="R321" s="35"/>
      <c r="S321" s="35"/>
      <c r="T321" s="64"/>
      <c r="AT321" s="17" t="s">
        <v>234</v>
      </c>
      <c r="AU321" s="17" t="s">
        <v>144</v>
      </c>
    </row>
    <row r="322" spans="2:65" s="11" customFormat="1" ht="12" x14ac:dyDescent="0.35">
      <c r="B322" s="176"/>
      <c r="D322" s="186" t="s">
        <v>146</v>
      </c>
      <c r="F322" s="195" t="s">
        <v>588</v>
      </c>
      <c r="H322" s="196">
        <v>12.276</v>
      </c>
      <c r="I322" s="181"/>
      <c r="L322" s="176"/>
      <c r="M322" s="182"/>
      <c r="N322" s="183"/>
      <c r="O322" s="183"/>
      <c r="P322" s="183"/>
      <c r="Q322" s="183"/>
      <c r="R322" s="183"/>
      <c r="S322" s="183"/>
      <c r="T322" s="184"/>
      <c r="AT322" s="178" t="s">
        <v>146</v>
      </c>
      <c r="AU322" s="178" t="s">
        <v>144</v>
      </c>
      <c r="AV322" s="11" t="s">
        <v>144</v>
      </c>
      <c r="AW322" s="11" t="s">
        <v>4</v>
      </c>
      <c r="AX322" s="11" t="s">
        <v>22</v>
      </c>
      <c r="AY322" s="178" t="s">
        <v>136</v>
      </c>
    </row>
    <row r="323" spans="2:65" s="1" customFormat="1" ht="22.5" customHeight="1" x14ac:dyDescent="0.35">
      <c r="B323" s="163"/>
      <c r="C323" s="164" t="s">
        <v>589</v>
      </c>
      <c r="D323" s="164" t="s">
        <v>138</v>
      </c>
      <c r="E323" s="165" t="s">
        <v>590</v>
      </c>
      <c r="F323" s="166" t="s">
        <v>591</v>
      </c>
      <c r="G323" s="167" t="s">
        <v>205</v>
      </c>
      <c r="H323" s="168">
        <v>0.78800000000000003</v>
      </c>
      <c r="I323" s="169"/>
      <c r="J323" s="170">
        <f>ROUND(I323*H323,2)</f>
        <v>0</v>
      </c>
      <c r="K323" s="166" t="s">
        <v>142</v>
      </c>
      <c r="L323" s="34"/>
      <c r="M323" s="171" t="s">
        <v>3</v>
      </c>
      <c r="N323" s="172" t="s">
        <v>45</v>
      </c>
      <c r="O323" s="35"/>
      <c r="P323" s="173">
        <f>O323*H323</f>
        <v>0</v>
      </c>
      <c r="Q323" s="173">
        <v>1.1000000000000001E-3</v>
      </c>
      <c r="R323" s="173">
        <f>Q323*H323</f>
        <v>8.6680000000000004E-4</v>
      </c>
      <c r="S323" s="173">
        <v>0</v>
      </c>
      <c r="T323" s="174">
        <f>S323*H323</f>
        <v>0</v>
      </c>
      <c r="AR323" s="17" t="s">
        <v>143</v>
      </c>
      <c r="AT323" s="17" t="s">
        <v>138</v>
      </c>
      <c r="AU323" s="17" t="s">
        <v>144</v>
      </c>
      <c r="AY323" s="17" t="s">
        <v>136</v>
      </c>
      <c r="BE323" s="175">
        <f>IF(N323="základní",J323,0)</f>
        <v>0</v>
      </c>
      <c r="BF323" s="175">
        <f>IF(N323="snížená",J323,0)</f>
        <v>0</v>
      </c>
      <c r="BG323" s="175">
        <f>IF(N323="zákl. přenesená",J323,0)</f>
        <v>0</v>
      </c>
      <c r="BH323" s="175">
        <f>IF(N323="sníž. přenesená",J323,0)</f>
        <v>0</v>
      </c>
      <c r="BI323" s="175">
        <f>IF(N323="nulová",J323,0)</f>
        <v>0</v>
      </c>
      <c r="BJ323" s="17" t="s">
        <v>144</v>
      </c>
      <c r="BK323" s="175">
        <f>ROUND(I323*H323,2)</f>
        <v>0</v>
      </c>
      <c r="BL323" s="17" t="s">
        <v>143</v>
      </c>
      <c r="BM323" s="17" t="s">
        <v>592</v>
      </c>
    </row>
    <row r="324" spans="2:65" s="11" customFormat="1" ht="12" x14ac:dyDescent="0.35">
      <c r="B324" s="176"/>
      <c r="D324" s="186" t="s">
        <v>146</v>
      </c>
      <c r="E324" s="200" t="s">
        <v>3</v>
      </c>
      <c r="F324" s="195" t="s">
        <v>593</v>
      </c>
      <c r="H324" s="196">
        <v>0.78800000000000003</v>
      </c>
      <c r="I324" s="181"/>
      <c r="L324" s="176"/>
      <c r="M324" s="182"/>
      <c r="N324" s="183"/>
      <c r="O324" s="183"/>
      <c r="P324" s="183"/>
      <c r="Q324" s="183"/>
      <c r="R324" s="183"/>
      <c r="S324" s="183"/>
      <c r="T324" s="184"/>
      <c r="AT324" s="178" t="s">
        <v>146</v>
      </c>
      <c r="AU324" s="178" t="s">
        <v>144</v>
      </c>
      <c r="AV324" s="11" t="s">
        <v>144</v>
      </c>
      <c r="AW324" s="11" t="s">
        <v>37</v>
      </c>
      <c r="AX324" s="11" t="s">
        <v>22</v>
      </c>
      <c r="AY324" s="178" t="s">
        <v>136</v>
      </c>
    </row>
    <row r="325" spans="2:65" s="1" customFormat="1" ht="31.5" customHeight="1" x14ac:dyDescent="0.35">
      <c r="B325" s="163"/>
      <c r="C325" s="164" t="s">
        <v>594</v>
      </c>
      <c r="D325" s="164" t="s">
        <v>138</v>
      </c>
      <c r="E325" s="165" t="s">
        <v>595</v>
      </c>
      <c r="F325" s="166" t="s">
        <v>596</v>
      </c>
      <c r="G325" s="167" t="s">
        <v>180</v>
      </c>
      <c r="H325" s="168">
        <v>4.0000000000000001E-3</v>
      </c>
      <c r="I325" s="169"/>
      <c r="J325" s="170">
        <f>ROUND(I325*H325,2)</f>
        <v>0</v>
      </c>
      <c r="K325" s="166" t="s">
        <v>142</v>
      </c>
      <c r="L325" s="34"/>
      <c r="M325" s="171" t="s">
        <v>3</v>
      </c>
      <c r="N325" s="172" t="s">
        <v>45</v>
      </c>
      <c r="O325" s="35"/>
      <c r="P325" s="173">
        <f>O325*H325</f>
        <v>0</v>
      </c>
      <c r="Q325" s="173">
        <v>0</v>
      </c>
      <c r="R325" s="173">
        <f>Q325*H325</f>
        <v>0</v>
      </c>
      <c r="S325" s="173">
        <v>0</v>
      </c>
      <c r="T325" s="174">
        <f>S325*H325</f>
        <v>0</v>
      </c>
      <c r="AR325" s="17" t="s">
        <v>220</v>
      </c>
      <c r="AT325" s="17" t="s">
        <v>138</v>
      </c>
      <c r="AU325" s="17" t="s">
        <v>144</v>
      </c>
      <c r="AY325" s="17" t="s">
        <v>136</v>
      </c>
      <c r="BE325" s="175">
        <f>IF(N325="základní",J325,0)</f>
        <v>0</v>
      </c>
      <c r="BF325" s="175">
        <f>IF(N325="snížená",J325,0)</f>
        <v>0</v>
      </c>
      <c r="BG325" s="175">
        <f>IF(N325="zákl. přenesená",J325,0)</f>
        <v>0</v>
      </c>
      <c r="BH325" s="175">
        <f>IF(N325="sníž. přenesená",J325,0)</f>
        <v>0</v>
      </c>
      <c r="BI325" s="175">
        <f>IF(N325="nulová",J325,0)</f>
        <v>0</v>
      </c>
      <c r="BJ325" s="17" t="s">
        <v>144</v>
      </c>
      <c r="BK325" s="175">
        <f>ROUND(I325*H325,2)</f>
        <v>0</v>
      </c>
      <c r="BL325" s="17" t="s">
        <v>220</v>
      </c>
      <c r="BM325" s="17" t="s">
        <v>597</v>
      </c>
    </row>
    <row r="326" spans="2:65" s="10" customFormat="1" ht="29.9" customHeight="1" x14ac:dyDescent="0.35">
      <c r="B326" s="149"/>
      <c r="D326" s="160" t="s">
        <v>72</v>
      </c>
      <c r="E326" s="161" t="s">
        <v>598</v>
      </c>
      <c r="F326" s="161" t="s">
        <v>599</v>
      </c>
      <c r="I326" s="152"/>
      <c r="J326" s="162">
        <f>BK326</f>
        <v>0</v>
      </c>
      <c r="L326" s="149"/>
      <c r="M326" s="154"/>
      <c r="N326" s="155"/>
      <c r="O326" s="155"/>
      <c r="P326" s="156">
        <f>SUM(P327:P331)</f>
        <v>0</v>
      </c>
      <c r="Q326" s="155"/>
      <c r="R326" s="156">
        <f>SUM(R327:R331)</f>
        <v>0</v>
      </c>
      <c r="S326" s="155"/>
      <c r="T326" s="157">
        <f>SUM(T327:T331)</f>
        <v>0.75006000000000006</v>
      </c>
      <c r="AR326" s="150" t="s">
        <v>144</v>
      </c>
      <c r="AT326" s="158" t="s">
        <v>72</v>
      </c>
      <c r="AU326" s="158" t="s">
        <v>22</v>
      </c>
      <c r="AY326" s="150" t="s">
        <v>136</v>
      </c>
      <c r="BK326" s="159">
        <f>SUM(BK327:BK331)</f>
        <v>0</v>
      </c>
    </row>
    <row r="327" spans="2:65" s="1" customFormat="1" ht="22.5" customHeight="1" x14ac:dyDescent="0.35">
      <c r="B327" s="163"/>
      <c r="C327" s="164" t="s">
        <v>600</v>
      </c>
      <c r="D327" s="164" t="s">
        <v>138</v>
      </c>
      <c r="E327" s="165" t="s">
        <v>601</v>
      </c>
      <c r="F327" s="166" t="s">
        <v>602</v>
      </c>
      <c r="G327" s="167" t="s">
        <v>205</v>
      </c>
      <c r="H327" s="168">
        <v>32.99</v>
      </c>
      <c r="I327" s="169"/>
      <c r="J327" s="170">
        <f>ROUND(I327*H327,2)</f>
        <v>0</v>
      </c>
      <c r="K327" s="166" t="s">
        <v>142</v>
      </c>
      <c r="L327" s="34"/>
      <c r="M327" s="171" t="s">
        <v>3</v>
      </c>
      <c r="N327" s="172" t="s">
        <v>45</v>
      </c>
      <c r="O327" s="35"/>
      <c r="P327" s="173">
        <f>O327*H327</f>
        <v>0</v>
      </c>
      <c r="Q327" s="173">
        <v>0</v>
      </c>
      <c r="R327" s="173">
        <f>Q327*H327</f>
        <v>0</v>
      </c>
      <c r="S327" s="173">
        <v>1.7999999999999999E-2</v>
      </c>
      <c r="T327" s="174">
        <f>S327*H327</f>
        <v>0.59382000000000001</v>
      </c>
      <c r="AR327" s="17" t="s">
        <v>220</v>
      </c>
      <c r="AT327" s="17" t="s">
        <v>138</v>
      </c>
      <c r="AU327" s="17" t="s">
        <v>144</v>
      </c>
      <c r="AY327" s="17" t="s">
        <v>136</v>
      </c>
      <c r="BE327" s="175">
        <f>IF(N327="základní",J327,0)</f>
        <v>0</v>
      </c>
      <c r="BF327" s="175">
        <f>IF(N327="snížená",J327,0)</f>
        <v>0</v>
      </c>
      <c r="BG327" s="175">
        <f>IF(N327="zákl. přenesená",J327,0)</f>
        <v>0</v>
      </c>
      <c r="BH327" s="175">
        <f>IF(N327="sníž. přenesená",J327,0)</f>
        <v>0</v>
      </c>
      <c r="BI327" s="175">
        <f>IF(N327="nulová",J327,0)</f>
        <v>0</v>
      </c>
      <c r="BJ327" s="17" t="s">
        <v>144</v>
      </c>
      <c r="BK327" s="175">
        <f>ROUND(I327*H327,2)</f>
        <v>0</v>
      </c>
      <c r="BL327" s="17" t="s">
        <v>220</v>
      </c>
      <c r="BM327" s="17" t="s">
        <v>603</v>
      </c>
    </row>
    <row r="328" spans="2:65" s="11" customFormat="1" ht="12" x14ac:dyDescent="0.35">
      <c r="B328" s="176"/>
      <c r="D328" s="186" t="s">
        <v>146</v>
      </c>
      <c r="E328" s="200" t="s">
        <v>3</v>
      </c>
      <c r="F328" s="195" t="s">
        <v>604</v>
      </c>
      <c r="H328" s="196">
        <v>32.99</v>
      </c>
      <c r="I328" s="181"/>
      <c r="L328" s="176"/>
      <c r="M328" s="182"/>
      <c r="N328" s="183"/>
      <c r="O328" s="183"/>
      <c r="P328" s="183"/>
      <c r="Q328" s="183"/>
      <c r="R328" s="183"/>
      <c r="S328" s="183"/>
      <c r="T328" s="184"/>
      <c r="AT328" s="178" t="s">
        <v>146</v>
      </c>
      <c r="AU328" s="178" t="s">
        <v>144</v>
      </c>
      <c r="AV328" s="11" t="s">
        <v>144</v>
      </c>
      <c r="AW328" s="11" t="s">
        <v>37</v>
      </c>
      <c r="AX328" s="11" t="s">
        <v>22</v>
      </c>
      <c r="AY328" s="178" t="s">
        <v>136</v>
      </c>
    </row>
    <row r="329" spans="2:65" s="1" customFormat="1" ht="22.5" customHeight="1" x14ac:dyDescent="0.35">
      <c r="B329" s="163"/>
      <c r="C329" s="164" t="s">
        <v>605</v>
      </c>
      <c r="D329" s="164" t="s">
        <v>138</v>
      </c>
      <c r="E329" s="165" t="s">
        <v>606</v>
      </c>
      <c r="F329" s="166" t="s">
        <v>607</v>
      </c>
      <c r="G329" s="167" t="s">
        <v>205</v>
      </c>
      <c r="H329" s="168">
        <v>11.16</v>
      </c>
      <c r="I329" s="169"/>
      <c r="J329" s="170">
        <f>ROUND(I329*H329,2)</f>
        <v>0</v>
      </c>
      <c r="K329" s="166" t="s">
        <v>142</v>
      </c>
      <c r="L329" s="34"/>
      <c r="M329" s="171" t="s">
        <v>3</v>
      </c>
      <c r="N329" s="172" t="s">
        <v>45</v>
      </c>
      <c r="O329" s="35"/>
      <c r="P329" s="173">
        <f>O329*H329</f>
        <v>0</v>
      </c>
      <c r="Q329" s="173">
        <v>0</v>
      </c>
      <c r="R329" s="173">
        <f>Q329*H329</f>
        <v>0</v>
      </c>
      <c r="S329" s="173">
        <v>1.4E-2</v>
      </c>
      <c r="T329" s="174">
        <f>S329*H329</f>
        <v>0.15624000000000002</v>
      </c>
      <c r="AR329" s="17" t="s">
        <v>220</v>
      </c>
      <c r="AT329" s="17" t="s">
        <v>138</v>
      </c>
      <c r="AU329" s="17" t="s">
        <v>144</v>
      </c>
      <c r="AY329" s="17" t="s">
        <v>136</v>
      </c>
      <c r="BE329" s="175">
        <f>IF(N329="základní",J329,0)</f>
        <v>0</v>
      </c>
      <c r="BF329" s="175">
        <f>IF(N329="snížená",J329,0)</f>
        <v>0</v>
      </c>
      <c r="BG329" s="175">
        <f>IF(N329="zákl. přenesená",J329,0)</f>
        <v>0</v>
      </c>
      <c r="BH329" s="175">
        <f>IF(N329="sníž. přenesená",J329,0)</f>
        <v>0</v>
      </c>
      <c r="BI329" s="175">
        <f>IF(N329="nulová",J329,0)</f>
        <v>0</v>
      </c>
      <c r="BJ329" s="17" t="s">
        <v>144</v>
      </c>
      <c r="BK329" s="175">
        <f>ROUND(I329*H329,2)</f>
        <v>0</v>
      </c>
      <c r="BL329" s="17" t="s">
        <v>220</v>
      </c>
      <c r="BM329" s="17" t="s">
        <v>608</v>
      </c>
    </row>
    <row r="330" spans="2:65" s="11" customFormat="1" ht="12" x14ac:dyDescent="0.35">
      <c r="B330" s="176"/>
      <c r="D330" s="186" t="s">
        <v>146</v>
      </c>
      <c r="E330" s="200" t="s">
        <v>3</v>
      </c>
      <c r="F330" s="195" t="s">
        <v>609</v>
      </c>
      <c r="H330" s="196">
        <v>11.16</v>
      </c>
      <c r="I330" s="181"/>
      <c r="L330" s="176"/>
      <c r="M330" s="182"/>
      <c r="N330" s="183"/>
      <c r="O330" s="183"/>
      <c r="P330" s="183"/>
      <c r="Q330" s="183"/>
      <c r="R330" s="183"/>
      <c r="S330" s="183"/>
      <c r="T330" s="184"/>
      <c r="AT330" s="178" t="s">
        <v>146</v>
      </c>
      <c r="AU330" s="178" t="s">
        <v>144</v>
      </c>
      <c r="AV330" s="11" t="s">
        <v>144</v>
      </c>
      <c r="AW330" s="11" t="s">
        <v>37</v>
      </c>
      <c r="AX330" s="11" t="s">
        <v>22</v>
      </c>
      <c r="AY330" s="178" t="s">
        <v>136</v>
      </c>
    </row>
    <row r="331" spans="2:65" s="1" customFormat="1" ht="31.5" customHeight="1" x14ac:dyDescent="0.35">
      <c r="B331" s="163"/>
      <c r="C331" s="164" t="s">
        <v>610</v>
      </c>
      <c r="D331" s="164" t="s">
        <v>138</v>
      </c>
      <c r="E331" s="165" t="s">
        <v>611</v>
      </c>
      <c r="F331" s="166" t="s">
        <v>612</v>
      </c>
      <c r="G331" s="167" t="s">
        <v>180</v>
      </c>
      <c r="H331" s="168">
        <v>0</v>
      </c>
      <c r="I331" s="169"/>
      <c r="J331" s="170">
        <f>ROUND(I331*H331,2)</f>
        <v>0</v>
      </c>
      <c r="K331" s="166" t="s">
        <v>142</v>
      </c>
      <c r="L331" s="34"/>
      <c r="M331" s="171" t="s">
        <v>3</v>
      </c>
      <c r="N331" s="172" t="s">
        <v>45</v>
      </c>
      <c r="O331" s="35"/>
      <c r="P331" s="173">
        <f>O331*H331</f>
        <v>0</v>
      </c>
      <c r="Q331" s="173">
        <v>0</v>
      </c>
      <c r="R331" s="173">
        <f>Q331*H331</f>
        <v>0</v>
      </c>
      <c r="S331" s="173">
        <v>0</v>
      </c>
      <c r="T331" s="174">
        <f>S331*H331</f>
        <v>0</v>
      </c>
      <c r="AR331" s="17" t="s">
        <v>220</v>
      </c>
      <c r="AT331" s="17" t="s">
        <v>138</v>
      </c>
      <c r="AU331" s="17" t="s">
        <v>144</v>
      </c>
      <c r="AY331" s="17" t="s">
        <v>136</v>
      </c>
      <c r="BE331" s="175">
        <f>IF(N331="základní",J331,0)</f>
        <v>0</v>
      </c>
      <c r="BF331" s="175">
        <f>IF(N331="snížená",J331,0)</f>
        <v>0</v>
      </c>
      <c r="BG331" s="175">
        <f>IF(N331="zákl. přenesená",J331,0)</f>
        <v>0</v>
      </c>
      <c r="BH331" s="175">
        <f>IF(N331="sníž. přenesená",J331,0)</f>
        <v>0</v>
      </c>
      <c r="BI331" s="175">
        <f>IF(N331="nulová",J331,0)</f>
        <v>0</v>
      </c>
      <c r="BJ331" s="17" t="s">
        <v>144</v>
      </c>
      <c r="BK331" s="175">
        <f>ROUND(I331*H331,2)</f>
        <v>0</v>
      </c>
      <c r="BL331" s="17" t="s">
        <v>220</v>
      </c>
      <c r="BM331" s="17" t="s">
        <v>613</v>
      </c>
    </row>
    <row r="332" spans="2:65" s="10" customFormat="1" ht="29.9" customHeight="1" x14ac:dyDescent="0.35">
      <c r="B332" s="149"/>
      <c r="D332" s="160" t="s">
        <v>72</v>
      </c>
      <c r="E332" s="161" t="s">
        <v>614</v>
      </c>
      <c r="F332" s="161" t="s">
        <v>615</v>
      </c>
      <c r="I332" s="152"/>
      <c r="J332" s="162">
        <f>BK332</f>
        <v>0</v>
      </c>
      <c r="L332" s="149"/>
      <c r="M332" s="154"/>
      <c r="N332" s="155"/>
      <c r="O332" s="155"/>
      <c r="P332" s="156">
        <f>SUM(P333:P337)</f>
        <v>0</v>
      </c>
      <c r="Q332" s="155"/>
      <c r="R332" s="156">
        <f>SUM(R333:R337)</f>
        <v>0.55912499999999998</v>
      </c>
      <c r="S332" s="155"/>
      <c r="T332" s="157">
        <f>SUM(T333:T337)</f>
        <v>0</v>
      </c>
      <c r="AR332" s="150" t="s">
        <v>144</v>
      </c>
      <c r="AT332" s="158" t="s">
        <v>72</v>
      </c>
      <c r="AU332" s="158" t="s">
        <v>22</v>
      </c>
      <c r="AY332" s="150" t="s">
        <v>136</v>
      </c>
      <c r="BK332" s="159">
        <f>SUM(BK333:BK337)</f>
        <v>0</v>
      </c>
    </row>
    <row r="333" spans="2:65" s="1" customFormat="1" ht="31.5" customHeight="1" x14ac:dyDescent="0.35">
      <c r="B333" s="163"/>
      <c r="C333" s="164" t="s">
        <v>616</v>
      </c>
      <c r="D333" s="164" t="s">
        <v>138</v>
      </c>
      <c r="E333" s="165" t="s">
        <v>617</v>
      </c>
      <c r="F333" s="166" t="s">
        <v>618</v>
      </c>
      <c r="G333" s="167" t="s">
        <v>205</v>
      </c>
      <c r="H333" s="168">
        <v>37.5</v>
      </c>
      <c r="I333" s="169"/>
      <c r="J333" s="170">
        <f>ROUND(I333*H333,2)</f>
        <v>0</v>
      </c>
      <c r="K333" s="166" t="s">
        <v>142</v>
      </c>
      <c r="L333" s="34"/>
      <c r="M333" s="171" t="s">
        <v>3</v>
      </c>
      <c r="N333" s="172" t="s">
        <v>45</v>
      </c>
      <c r="O333" s="35"/>
      <c r="P333" s="173">
        <f>O333*H333</f>
        <v>0</v>
      </c>
      <c r="Q333" s="173">
        <v>1.491E-2</v>
      </c>
      <c r="R333" s="173">
        <f>Q333*H333</f>
        <v>0.55912499999999998</v>
      </c>
      <c r="S333" s="173">
        <v>0</v>
      </c>
      <c r="T333" s="174">
        <f>S333*H333</f>
        <v>0</v>
      </c>
      <c r="AR333" s="17" t="s">
        <v>220</v>
      </c>
      <c r="AT333" s="17" t="s">
        <v>138</v>
      </c>
      <c r="AU333" s="17" t="s">
        <v>144</v>
      </c>
      <c r="AY333" s="17" t="s">
        <v>136</v>
      </c>
      <c r="BE333" s="175">
        <f>IF(N333="základní",J333,0)</f>
        <v>0</v>
      </c>
      <c r="BF333" s="175">
        <f>IF(N333="snížená",J333,0)</f>
        <v>0</v>
      </c>
      <c r="BG333" s="175">
        <f>IF(N333="zákl. přenesená",J333,0)</f>
        <v>0</v>
      </c>
      <c r="BH333" s="175">
        <f>IF(N333="sníž. přenesená",J333,0)</f>
        <v>0</v>
      </c>
      <c r="BI333" s="175">
        <f>IF(N333="nulová",J333,0)</f>
        <v>0</v>
      </c>
      <c r="BJ333" s="17" t="s">
        <v>144</v>
      </c>
      <c r="BK333" s="175">
        <f>ROUND(I333*H333,2)</f>
        <v>0</v>
      </c>
      <c r="BL333" s="17" t="s">
        <v>220</v>
      </c>
      <c r="BM333" s="17" t="s">
        <v>619</v>
      </c>
    </row>
    <row r="334" spans="2:65" s="11" customFormat="1" ht="12" x14ac:dyDescent="0.35">
      <c r="B334" s="176"/>
      <c r="D334" s="177" t="s">
        <v>146</v>
      </c>
      <c r="E334" s="178" t="s">
        <v>3</v>
      </c>
      <c r="F334" s="179" t="s">
        <v>620</v>
      </c>
      <c r="H334" s="180">
        <v>28.76</v>
      </c>
      <c r="I334" s="181"/>
      <c r="L334" s="176"/>
      <c r="M334" s="182"/>
      <c r="N334" s="183"/>
      <c r="O334" s="183"/>
      <c r="P334" s="183"/>
      <c r="Q334" s="183"/>
      <c r="R334" s="183"/>
      <c r="S334" s="183"/>
      <c r="T334" s="184"/>
      <c r="AT334" s="178" t="s">
        <v>146</v>
      </c>
      <c r="AU334" s="178" t="s">
        <v>144</v>
      </c>
      <c r="AV334" s="11" t="s">
        <v>144</v>
      </c>
      <c r="AW334" s="11" t="s">
        <v>37</v>
      </c>
      <c r="AX334" s="11" t="s">
        <v>73</v>
      </c>
      <c r="AY334" s="178" t="s">
        <v>136</v>
      </c>
    </row>
    <row r="335" spans="2:65" s="11" customFormat="1" ht="12" x14ac:dyDescent="0.35">
      <c r="B335" s="176"/>
      <c r="D335" s="177" t="s">
        <v>146</v>
      </c>
      <c r="E335" s="178" t="s">
        <v>3</v>
      </c>
      <c r="F335" s="179" t="s">
        <v>621</v>
      </c>
      <c r="H335" s="180">
        <v>8.74</v>
      </c>
      <c r="I335" s="181"/>
      <c r="L335" s="176"/>
      <c r="M335" s="182"/>
      <c r="N335" s="183"/>
      <c r="O335" s="183"/>
      <c r="P335" s="183"/>
      <c r="Q335" s="183"/>
      <c r="R335" s="183"/>
      <c r="S335" s="183"/>
      <c r="T335" s="184"/>
      <c r="AT335" s="178" t="s">
        <v>146</v>
      </c>
      <c r="AU335" s="178" t="s">
        <v>144</v>
      </c>
      <c r="AV335" s="11" t="s">
        <v>144</v>
      </c>
      <c r="AW335" s="11" t="s">
        <v>37</v>
      </c>
      <c r="AX335" s="11" t="s">
        <v>73</v>
      </c>
      <c r="AY335" s="178" t="s">
        <v>136</v>
      </c>
    </row>
    <row r="336" spans="2:65" s="12" customFormat="1" ht="12" x14ac:dyDescent="0.35">
      <c r="B336" s="185"/>
      <c r="D336" s="186" t="s">
        <v>146</v>
      </c>
      <c r="E336" s="187" t="s">
        <v>3</v>
      </c>
      <c r="F336" s="188" t="s">
        <v>149</v>
      </c>
      <c r="H336" s="189">
        <v>37.5</v>
      </c>
      <c r="I336" s="190"/>
      <c r="L336" s="185"/>
      <c r="M336" s="191"/>
      <c r="N336" s="192"/>
      <c r="O336" s="192"/>
      <c r="P336" s="192"/>
      <c r="Q336" s="192"/>
      <c r="R336" s="192"/>
      <c r="S336" s="192"/>
      <c r="T336" s="193"/>
      <c r="AT336" s="194" t="s">
        <v>146</v>
      </c>
      <c r="AU336" s="194" t="s">
        <v>144</v>
      </c>
      <c r="AV336" s="12" t="s">
        <v>143</v>
      </c>
      <c r="AW336" s="12" t="s">
        <v>37</v>
      </c>
      <c r="AX336" s="12" t="s">
        <v>22</v>
      </c>
      <c r="AY336" s="194" t="s">
        <v>136</v>
      </c>
    </row>
    <row r="337" spans="2:65" s="1" customFormat="1" ht="44.25" customHeight="1" x14ac:dyDescent="0.35">
      <c r="B337" s="163"/>
      <c r="C337" s="164" t="s">
        <v>622</v>
      </c>
      <c r="D337" s="164" t="s">
        <v>138</v>
      </c>
      <c r="E337" s="165" t="s">
        <v>623</v>
      </c>
      <c r="F337" s="166" t="s">
        <v>624</v>
      </c>
      <c r="G337" s="167" t="s">
        <v>180</v>
      </c>
      <c r="H337" s="168">
        <v>0.55900000000000005</v>
      </c>
      <c r="I337" s="169"/>
      <c r="J337" s="170">
        <f>ROUND(I337*H337,2)</f>
        <v>0</v>
      </c>
      <c r="K337" s="166" t="s">
        <v>142</v>
      </c>
      <c r="L337" s="34"/>
      <c r="M337" s="171" t="s">
        <v>3</v>
      </c>
      <c r="N337" s="172" t="s">
        <v>45</v>
      </c>
      <c r="O337" s="35"/>
      <c r="P337" s="173">
        <f>O337*H337</f>
        <v>0</v>
      </c>
      <c r="Q337" s="173">
        <v>0</v>
      </c>
      <c r="R337" s="173">
        <f>Q337*H337</f>
        <v>0</v>
      </c>
      <c r="S337" s="173">
        <v>0</v>
      </c>
      <c r="T337" s="174">
        <f>S337*H337</f>
        <v>0</v>
      </c>
      <c r="AR337" s="17" t="s">
        <v>220</v>
      </c>
      <c r="AT337" s="17" t="s">
        <v>138</v>
      </c>
      <c r="AU337" s="17" t="s">
        <v>144</v>
      </c>
      <c r="AY337" s="17" t="s">
        <v>136</v>
      </c>
      <c r="BE337" s="175">
        <f>IF(N337="základní",J337,0)</f>
        <v>0</v>
      </c>
      <c r="BF337" s="175">
        <f>IF(N337="snížená",J337,0)</f>
        <v>0</v>
      </c>
      <c r="BG337" s="175">
        <f>IF(N337="zákl. přenesená",J337,0)</f>
        <v>0</v>
      </c>
      <c r="BH337" s="175">
        <f>IF(N337="sníž. přenesená",J337,0)</f>
        <v>0</v>
      </c>
      <c r="BI337" s="175">
        <f>IF(N337="nulová",J337,0)</f>
        <v>0</v>
      </c>
      <c r="BJ337" s="17" t="s">
        <v>144</v>
      </c>
      <c r="BK337" s="175">
        <f>ROUND(I337*H337,2)</f>
        <v>0</v>
      </c>
      <c r="BL337" s="17" t="s">
        <v>220</v>
      </c>
      <c r="BM337" s="17" t="s">
        <v>625</v>
      </c>
    </row>
    <row r="338" spans="2:65" s="10" customFormat="1" ht="29.9" customHeight="1" x14ac:dyDescent="0.35">
      <c r="B338" s="149"/>
      <c r="D338" s="160" t="s">
        <v>72</v>
      </c>
      <c r="E338" s="161" t="s">
        <v>626</v>
      </c>
      <c r="F338" s="161" t="s">
        <v>627</v>
      </c>
      <c r="I338" s="152"/>
      <c r="J338" s="162">
        <f>BK338</f>
        <v>0</v>
      </c>
      <c r="L338" s="149"/>
      <c r="M338" s="154"/>
      <c r="N338" s="155"/>
      <c r="O338" s="155"/>
      <c r="P338" s="156">
        <f>SUM(P339:P354)</f>
        <v>0</v>
      </c>
      <c r="Q338" s="155"/>
      <c r="R338" s="156">
        <f>SUM(R339:R354)</f>
        <v>0.139349</v>
      </c>
      <c r="S338" s="155"/>
      <c r="T338" s="157">
        <f>SUM(T339:T354)</f>
        <v>1.3193000000000002E-2</v>
      </c>
      <c r="AR338" s="150" t="s">
        <v>144</v>
      </c>
      <c r="AT338" s="158" t="s">
        <v>72</v>
      </c>
      <c r="AU338" s="158" t="s">
        <v>22</v>
      </c>
      <c r="AY338" s="150" t="s">
        <v>136</v>
      </c>
      <c r="BK338" s="159">
        <f>SUM(BK339:BK354)</f>
        <v>0</v>
      </c>
    </row>
    <row r="339" spans="2:65" s="1" customFormat="1" ht="22.5" customHeight="1" x14ac:dyDescent="0.35">
      <c r="B339" s="163"/>
      <c r="C339" s="164" t="s">
        <v>628</v>
      </c>
      <c r="D339" s="164" t="s">
        <v>138</v>
      </c>
      <c r="E339" s="165" t="s">
        <v>629</v>
      </c>
      <c r="F339" s="166" t="s">
        <v>630</v>
      </c>
      <c r="G339" s="167" t="s">
        <v>476</v>
      </c>
      <c r="H339" s="168">
        <v>7.9</v>
      </c>
      <c r="I339" s="169"/>
      <c r="J339" s="170">
        <f>ROUND(I339*H339,2)</f>
        <v>0</v>
      </c>
      <c r="K339" s="166" t="s">
        <v>142</v>
      </c>
      <c r="L339" s="34"/>
      <c r="M339" s="171" t="s">
        <v>3</v>
      </c>
      <c r="N339" s="172" t="s">
        <v>45</v>
      </c>
      <c r="O339" s="35"/>
      <c r="P339" s="173">
        <f>O339*H339</f>
        <v>0</v>
      </c>
      <c r="Q339" s="173">
        <v>0</v>
      </c>
      <c r="R339" s="173">
        <f>Q339*H339</f>
        <v>0</v>
      </c>
      <c r="S339" s="173">
        <v>1.67E-3</v>
      </c>
      <c r="T339" s="174">
        <f>S339*H339</f>
        <v>1.3193000000000002E-2</v>
      </c>
      <c r="AR339" s="17" t="s">
        <v>220</v>
      </c>
      <c r="AT339" s="17" t="s">
        <v>138</v>
      </c>
      <c r="AU339" s="17" t="s">
        <v>144</v>
      </c>
      <c r="AY339" s="17" t="s">
        <v>136</v>
      </c>
      <c r="BE339" s="175">
        <f>IF(N339="základní",J339,0)</f>
        <v>0</v>
      </c>
      <c r="BF339" s="175">
        <f>IF(N339="snížená",J339,0)</f>
        <v>0</v>
      </c>
      <c r="BG339" s="175">
        <f>IF(N339="zákl. přenesená",J339,0)</f>
        <v>0</v>
      </c>
      <c r="BH339" s="175">
        <f>IF(N339="sníž. přenesená",J339,0)</f>
        <v>0</v>
      </c>
      <c r="BI339" s="175">
        <f>IF(N339="nulová",J339,0)</f>
        <v>0</v>
      </c>
      <c r="BJ339" s="17" t="s">
        <v>144</v>
      </c>
      <c r="BK339" s="175">
        <f>ROUND(I339*H339,2)</f>
        <v>0</v>
      </c>
      <c r="BL339" s="17" t="s">
        <v>220</v>
      </c>
      <c r="BM339" s="17" t="s">
        <v>631</v>
      </c>
    </row>
    <row r="340" spans="2:65" s="11" customFormat="1" ht="12" x14ac:dyDescent="0.35">
      <c r="B340" s="176"/>
      <c r="D340" s="177" t="s">
        <v>146</v>
      </c>
      <c r="E340" s="178" t="s">
        <v>3</v>
      </c>
      <c r="F340" s="179" t="s">
        <v>632</v>
      </c>
      <c r="H340" s="180">
        <v>1.4</v>
      </c>
      <c r="I340" s="181"/>
      <c r="L340" s="176"/>
      <c r="M340" s="182"/>
      <c r="N340" s="183"/>
      <c r="O340" s="183"/>
      <c r="P340" s="183"/>
      <c r="Q340" s="183"/>
      <c r="R340" s="183"/>
      <c r="S340" s="183"/>
      <c r="T340" s="184"/>
      <c r="AT340" s="178" t="s">
        <v>146</v>
      </c>
      <c r="AU340" s="178" t="s">
        <v>144</v>
      </c>
      <c r="AV340" s="11" t="s">
        <v>144</v>
      </c>
      <c r="AW340" s="11" t="s">
        <v>37</v>
      </c>
      <c r="AX340" s="11" t="s">
        <v>73</v>
      </c>
      <c r="AY340" s="178" t="s">
        <v>136</v>
      </c>
    </row>
    <row r="341" spans="2:65" s="11" customFormat="1" ht="12" x14ac:dyDescent="0.35">
      <c r="B341" s="176"/>
      <c r="D341" s="177" t="s">
        <v>146</v>
      </c>
      <c r="E341" s="178" t="s">
        <v>3</v>
      </c>
      <c r="F341" s="179" t="s">
        <v>633</v>
      </c>
      <c r="H341" s="180">
        <v>3</v>
      </c>
      <c r="I341" s="181"/>
      <c r="L341" s="176"/>
      <c r="M341" s="182"/>
      <c r="N341" s="183"/>
      <c r="O341" s="183"/>
      <c r="P341" s="183"/>
      <c r="Q341" s="183"/>
      <c r="R341" s="183"/>
      <c r="S341" s="183"/>
      <c r="T341" s="184"/>
      <c r="AT341" s="178" t="s">
        <v>146</v>
      </c>
      <c r="AU341" s="178" t="s">
        <v>144</v>
      </c>
      <c r="AV341" s="11" t="s">
        <v>144</v>
      </c>
      <c r="AW341" s="11" t="s">
        <v>37</v>
      </c>
      <c r="AX341" s="11" t="s">
        <v>73</v>
      </c>
      <c r="AY341" s="178" t="s">
        <v>136</v>
      </c>
    </row>
    <row r="342" spans="2:65" s="11" customFormat="1" ht="12" x14ac:dyDescent="0.35">
      <c r="B342" s="176"/>
      <c r="D342" s="177" t="s">
        <v>146</v>
      </c>
      <c r="E342" s="178" t="s">
        <v>3</v>
      </c>
      <c r="F342" s="179" t="s">
        <v>634</v>
      </c>
      <c r="H342" s="180">
        <v>3.5</v>
      </c>
      <c r="I342" s="181"/>
      <c r="L342" s="176"/>
      <c r="M342" s="182"/>
      <c r="N342" s="183"/>
      <c r="O342" s="183"/>
      <c r="P342" s="183"/>
      <c r="Q342" s="183"/>
      <c r="R342" s="183"/>
      <c r="S342" s="183"/>
      <c r="T342" s="184"/>
      <c r="AT342" s="178" t="s">
        <v>146</v>
      </c>
      <c r="AU342" s="178" t="s">
        <v>144</v>
      </c>
      <c r="AV342" s="11" t="s">
        <v>144</v>
      </c>
      <c r="AW342" s="11" t="s">
        <v>37</v>
      </c>
      <c r="AX342" s="11" t="s">
        <v>73</v>
      </c>
      <c r="AY342" s="178" t="s">
        <v>136</v>
      </c>
    </row>
    <row r="343" spans="2:65" s="12" customFormat="1" ht="12" x14ac:dyDescent="0.35">
      <c r="B343" s="185"/>
      <c r="D343" s="186" t="s">
        <v>146</v>
      </c>
      <c r="E343" s="187" t="s">
        <v>3</v>
      </c>
      <c r="F343" s="188" t="s">
        <v>149</v>
      </c>
      <c r="H343" s="189">
        <v>7.9</v>
      </c>
      <c r="I343" s="190"/>
      <c r="L343" s="185"/>
      <c r="M343" s="191"/>
      <c r="N343" s="192"/>
      <c r="O343" s="192"/>
      <c r="P343" s="192"/>
      <c r="Q343" s="192"/>
      <c r="R343" s="192"/>
      <c r="S343" s="192"/>
      <c r="T343" s="193"/>
      <c r="AT343" s="194" t="s">
        <v>146</v>
      </c>
      <c r="AU343" s="194" t="s">
        <v>144</v>
      </c>
      <c r="AV343" s="12" t="s">
        <v>143</v>
      </c>
      <c r="AW343" s="12" t="s">
        <v>37</v>
      </c>
      <c r="AX343" s="12" t="s">
        <v>22</v>
      </c>
      <c r="AY343" s="194" t="s">
        <v>136</v>
      </c>
    </row>
    <row r="344" spans="2:65" s="1" customFormat="1" ht="22.5" customHeight="1" x14ac:dyDescent="0.35">
      <c r="B344" s="163"/>
      <c r="C344" s="164" t="s">
        <v>635</v>
      </c>
      <c r="D344" s="164" t="s">
        <v>138</v>
      </c>
      <c r="E344" s="165" t="s">
        <v>636</v>
      </c>
      <c r="F344" s="166" t="s">
        <v>637</v>
      </c>
      <c r="G344" s="167" t="s">
        <v>476</v>
      </c>
      <c r="H344" s="168">
        <v>31.6</v>
      </c>
      <c r="I344" s="169"/>
      <c r="J344" s="170">
        <f>ROUND(I344*H344,2)</f>
        <v>0</v>
      </c>
      <c r="K344" s="166" t="s">
        <v>142</v>
      </c>
      <c r="L344" s="34"/>
      <c r="M344" s="171" t="s">
        <v>3</v>
      </c>
      <c r="N344" s="172" t="s">
        <v>45</v>
      </c>
      <c r="O344" s="35"/>
      <c r="P344" s="173">
        <f>O344*H344</f>
        <v>0</v>
      </c>
      <c r="Q344" s="173">
        <v>3.8300000000000001E-3</v>
      </c>
      <c r="R344" s="173">
        <f>Q344*H344</f>
        <v>0.12102800000000001</v>
      </c>
      <c r="S344" s="173">
        <v>0</v>
      </c>
      <c r="T344" s="174">
        <f>S344*H344</f>
        <v>0</v>
      </c>
      <c r="AR344" s="17" t="s">
        <v>220</v>
      </c>
      <c r="AT344" s="17" t="s">
        <v>138</v>
      </c>
      <c r="AU344" s="17" t="s">
        <v>144</v>
      </c>
      <c r="AY344" s="17" t="s">
        <v>136</v>
      </c>
      <c r="BE344" s="175">
        <f>IF(N344="základní",J344,0)</f>
        <v>0</v>
      </c>
      <c r="BF344" s="175">
        <f>IF(N344="snížená",J344,0)</f>
        <v>0</v>
      </c>
      <c r="BG344" s="175">
        <f>IF(N344="zákl. přenesená",J344,0)</f>
        <v>0</v>
      </c>
      <c r="BH344" s="175">
        <f>IF(N344="sníž. přenesená",J344,0)</f>
        <v>0</v>
      </c>
      <c r="BI344" s="175">
        <f>IF(N344="nulová",J344,0)</f>
        <v>0</v>
      </c>
      <c r="BJ344" s="17" t="s">
        <v>144</v>
      </c>
      <c r="BK344" s="175">
        <f>ROUND(I344*H344,2)</f>
        <v>0</v>
      </c>
      <c r="BL344" s="17" t="s">
        <v>220</v>
      </c>
      <c r="BM344" s="17" t="s">
        <v>638</v>
      </c>
    </row>
    <row r="345" spans="2:65" s="1" customFormat="1" ht="38" x14ac:dyDescent="0.35">
      <c r="B345" s="34"/>
      <c r="D345" s="177" t="s">
        <v>272</v>
      </c>
      <c r="F345" s="211" t="s">
        <v>639</v>
      </c>
      <c r="I345" s="212"/>
      <c r="L345" s="34"/>
      <c r="M345" s="63"/>
      <c r="N345" s="35"/>
      <c r="O345" s="35"/>
      <c r="P345" s="35"/>
      <c r="Q345" s="35"/>
      <c r="R345" s="35"/>
      <c r="S345" s="35"/>
      <c r="T345" s="64"/>
      <c r="AT345" s="17" t="s">
        <v>272</v>
      </c>
      <c r="AU345" s="17" t="s">
        <v>144</v>
      </c>
    </row>
    <row r="346" spans="2:65" s="13" customFormat="1" ht="12" x14ac:dyDescent="0.35">
      <c r="B346" s="213"/>
      <c r="D346" s="177" t="s">
        <v>146</v>
      </c>
      <c r="E346" s="214" t="s">
        <v>3</v>
      </c>
      <c r="F346" s="215" t="s">
        <v>640</v>
      </c>
      <c r="H346" s="216" t="s">
        <v>3</v>
      </c>
      <c r="I346" s="217"/>
      <c r="L346" s="213"/>
      <c r="M346" s="218"/>
      <c r="N346" s="219"/>
      <c r="O346" s="219"/>
      <c r="P346" s="219"/>
      <c r="Q346" s="219"/>
      <c r="R346" s="219"/>
      <c r="S346" s="219"/>
      <c r="T346" s="220"/>
      <c r="AT346" s="216" t="s">
        <v>146</v>
      </c>
      <c r="AU346" s="216" t="s">
        <v>144</v>
      </c>
      <c r="AV346" s="13" t="s">
        <v>22</v>
      </c>
      <c r="AW346" s="13" t="s">
        <v>37</v>
      </c>
      <c r="AX346" s="13" t="s">
        <v>73</v>
      </c>
      <c r="AY346" s="216" t="s">
        <v>136</v>
      </c>
    </row>
    <row r="347" spans="2:65" s="11" customFormat="1" ht="12" x14ac:dyDescent="0.35">
      <c r="B347" s="176"/>
      <c r="D347" s="186" t="s">
        <v>146</v>
      </c>
      <c r="E347" s="200" t="s">
        <v>3</v>
      </c>
      <c r="F347" s="195" t="s">
        <v>641</v>
      </c>
      <c r="H347" s="196">
        <v>31.6</v>
      </c>
      <c r="I347" s="181"/>
      <c r="L347" s="176"/>
      <c r="M347" s="182"/>
      <c r="N347" s="183"/>
      <c r="O347" s="183"/>
      <c r="P347" s="183"/>
      <c r="Q347" s="183"/>
      <c r="R347" s="183"/>
      <c r="S347" s="183"/>
      <c r="T347" s="184"/>
      <c r="AT347" s="178" t="s">
        <v>146</v>
      </c>
      <c r="AU347" s="178" t="s">
        <v>144</v>
      </c>
      <c r="AV347" s="11" t="s">
        <v>144</v>
      </c>
      <c r="AW347" s="11" t="s">
        <v>37</v>
      </c>
      <c r="AX347" s="11" t="s">
        <v>22</v>
      </c>
      <c r="AY347" s="178" t="s">
        <v>136</v>
      </c>
    </row>
    <row r="348" spans="2:65" s="1" customFormat="1" ht="31.5" customHeight="1" x14ac:dyDescent="0.35">
      <c r="B348" s="163"/>
      <c r="C348" s="164" t="s">
        <v>642</v>
      </c>
      <c r="D348" s="164" t="s">
        <v>138</v>
      </c>
      <c r="E348" s="165" t="s">
        <v>643</v>
      </c>
      <c r="F348" s="166" t="s">
        <v>644</v>
      </c>
      <c r="G348" s="167" t="s">
        <v>476</v>
      </c>
      <c r="H348" s="168">
        <v>9.3000000000000007</v>
      </c>
      <c r="I348" s="169"/>
      <c r="J348" s="170">
        <f>ROUND(I348*H348,2)</f>
        <v>0</v>
      </c>
      <c r="K348" s="166" t="s">
        <v>142</v>
      </c>
      <c r="L348" s="34"/>
      <c r="M348" s="171" t="s">
        <v>3</v>
      </c>
      <c r="N348" s="172" t="s">
        <v>45</v>
      </c>
      <c r="O348" s="35"/>
      <c r="P348" s="173">
        <f>O348*H348</f>
        <v>0</v>
      </c>
      <c r="Q348" s="173">
        <v>1.97E-3</v>
      </c>
      <c r="R348" s="173">
        <f>Q348*H348</f>
        <v>1.8321E-2</v>
      </c>
      <c r="S348" s="173">
        <v>0</v>
      </c>
      <c r="T348" s="174">
        <f>S348*H348</f>
        <v>0</v>
      </c>
      <c r="AR348" s="17" t="s">
        <v>220</v>
      </c>
      <c r="AT348" s="17" t="s">
        <v>138</v>
      </c>
      <c r="AU348" s="17" t="s">
        <v>144</v>
      </c>
      <c r="AY348" s="17" t="s">
        <v>136</v>
      </c>
      <c r="BE348" s="175">
        <f>IF(N348="základní",J348,0)</f>
        <v>0</v>
      </c>
      <c r="BF348" s="175">
        <f>IF(N348="snížená",J348,0)</f>
        <v>0</v>
      </c>
      <c r="BG348" s="175">
        <f>IF(N348="zákl. přenesená",J348,0)</f>
        <v>0</v>
      </c>
      <c r="BH348" s="175">
        <f>IF(N348="sníž. přenesená",J348,0)</f>
        <v>0</v>
      </c>
      <c r="BI348" s="175">
        <f>IF(N348="nulová",J348,0)</f>
        <v>0</v>
      </c>
      <c r="BJ348" s="17" t="s">
        <v>144</v>
      </c>
      <c r="BK348" s="175">
        <f>ROUND(I348*H348,2)</f>
        <v>0</v>
      </c>
      <c r="BL348" s="17" t="s">
        <v>220</v>
      </c>
      <c r="BM348" s="17" t="s">
        <v>645</v>
      </c>
    </row>
    <row r="349" spans="2:65" s="11" customFormat="1" ht="12" x14ac:dyDescent="0.35">
      <c r="B349" s="176"/>
      <c r="D349" s="177" t="s">
        <v>146</v>
      </c>
      <c r="E349" s="178" t="s">
        <v>3</v>
      </c>
      <c r="F349" s="179" t="s">
        <v>646</v>
      </c>
      <c r="H349" s="180">
        <v>1.4</v>
      </c>
      <c r="I349" s="181"/>
      <c r="L349" s="176"/>
      <c r="M349" s="182"/>
      <c r="N349" s="183"/>
      <c r="O349" s="183"/>
      <c r="P349" s="183"/>
      <c r="Q349" s="183"/>
      <c r="R349" s="183"/>
      <c r="S349" s="183"/>
      <c r="T349" s="184"/>
      <c r="AT349" s="178" t="s">
        <v>146</v>
      </c>
      <c r="AU349" s="178" t="s">
        <v>144</v>
      </c>
      <c r="AV349" s="11" t="s">
        <v>144</v>
      </c>
      <c r="AW349" s="11" t="s">
        <v>37</v>
      </c>
      <c r="AX349" s="11" t="s">
        <v>73</v>
      </c>
      <c r="AY349" s="178" t="s">
        <v>136</v>
      </c>
    </row>
    <row r="350" spans="2:65" s="11" customFormat="1" ht="12" x14ac:dyDescent="0.35">
      <c r="B350" s="176"/>
      <c r="D350" s="177" t="s">
        <v>146</v>
      </c>
      <c r="E350" s="178" t="s">
        <v>3</v>
      </c>
      <c r="F350" s="179" t="s">
        <v>647</v>
      </c>
      <c r="H350" s="180">
        <v>1.4</v>
      </c>
      <c r="I350" s="181"/>
      <c r="L350" s="176"/>
      <c r="M350" s="182"/>
      <c r="N350" s="183"/>
      <c r="O350" s="183"/>
      <c r="P350" s="183"/>
      <c r="Q350" s="183"/>
      <c r="R350" s="183"/>
      <c r="S350" s="183"/>
      <c r="T350" s="184"/>
      <c r="AT350" s="178" t="s">
        <v>146</v>
      </c>
      <c r="AU350" s="178" t="s">
        <v>144</v>
      </c>
      <c r="AV350" s="11" t="s">
        <v>144</v>
      </c>
      <c r="AW350" s="11" t="s">
        <v>37</v>
      </c>
      <c r="AX350" s="11" t="s">
        <v>73</v>
      </c>
      <c r="AY350" s="178" t="s">
        <v>136</v>
      </c>
    </row>
    <row r="351" spans="2:65" s="11" customFormat="1" ht="12" x14ac:dyDescent="0.35">
      <c r="B351" s="176"/>
      <c r="D351" s="177" t="s">
        <v>146</v>
      </c>
      <c r="E351" s="178" t="s">
        <v>3</v>
      </c>
      <c r="F351" s="179" t="s">
        <v>633</v>
      </c>
      <c r="H351" s="180">
        <v>3</v>
      </c>
      <c r="I351" s="181"/>
      <c r="L351" s="176"/>
      <c r="M351" s="182"/>
      <c r="N351" s="183"/>
      <c r="O351" s="183"/>
      <c r="P351" s="183"/>
      <c r="Q351" s="183"/>
      <c r="R351" s="183"/>
      <c r="S351" s="183"/>
      <c r="T351" s="184"/>
      <c r="AT351" s="178" t="s">
        <v>146</v>
      </c>
      <c r="AU351" s="178" t="s">
        <v>144</v>
      </c>
      <c r="AV351" s="11" t="s">
        <v>144</v>
      </c>
      <c r="AW351" s="11" t="s">
        <v>37</v>
      </c>
      <c r="AX351" s="11" t="s">
        <v>73</v>
      </c>
      <c r="AY351" s="178" t="s">
        <v>136</v>
      </c>
    </row>
    <row r="352" spans="2:65" s="11" customFormat="1" ht="12" x14ac:dyDescent="0.35">
      <c r="B352" s="176"/>
      <c r="D352" s="177" t="s">
        <v>146</v>
      </c>
      <c r="E352" s="178" t="s">
        <v>3</v>
      </c>
      <c r="F352" s="179" t="s">
        <v>634</v>
      </c>
      <c r="H352" s="180">
        <v>3.5</v>
      </c>
      <c r="I352" s="181"/>
      <c r="L352" s="176"/>
      <c r="M352" s="182"/>
      <c r="N352" s="183"/>
      <c r="O352" s="183"/>
      <c r="P352" s="183"/>
      <c r="Q352" s="183"/>
      <c r="R352" s="183"/>
      <c r="S352" s="183"/>
      <c r="T352" s="184"/>
      <c r="AT352" s="178" t="s">
        <v>146</v>
      </c>
      <c r="AU352" s="178" t="s">
        <v>144</v>
      </c>
      <c r="AV352" s="11" t="s">
        <v>144</v>
      </c>
      <c r="AW352" s="11" t="s">
        <v>37</v>
      </c>
      <c r="AX352" s="11" t="s">
        <v>73</v>
      </c>
      <c r="AY352" s="178" t="s">
        <v>136</v>
      </c>
    </row>
    <row r="353" spans="2:65" s="12" customFormat="1" ht="12" x14ac:dyDescent="0.35">
      <c r="B353" s="185"/>
      <c r="D353" s="186" t="s">
        <v>146</v>
      </c>
      <c r="E353" s="187" t="s">
        <v>3</v>
      </c>
      <c r="F353" s="188" t="s">
        <v>149</v>
      </c>
      <c r="H353" s="189">
        <v>9.3000000000000007</v>
      </c>
      <c r="I353" s="190"/>
      <c r="L353" s="185"/>
      <c r="M353" s="191"/>
      <c r="N353" s="192"/>
      <c r="O353" s="192"/>
      <c r="P353" s="192"/>
      <c r="Q353" s="192"/>
      <c r="R353" s="192"/>
      <c r="S353" s="192"/>
      <c r="T353" s="193"/>
      <c r="AT353" s="194" t="s">
        <v>146</v>
      </c>
      <c r="AU353" s="194" t="s">
        <v>144</v>
      </c>
      <c r="AV353" s="12" t="s">
        <v>143</v>
      </c>
      <c r="AW353" s="12" t="s">
        <v>37</v>
      </c>
      <c r="AX353" s="12" t="s">
        <v>22</v>
      </c>
      <c r="AY353" s="194" t="s">
        <v>136</v>
      </c>
    </row>
    <row r="354" spans="2:65" s="1" customFormat="1" ht="31.5" customHeight="1" x14ac:dyDescent="0.35">
      <c r="B354" s="163"/>
      <c r="C354" s="164" t="s">
        <v>648</v>
      </c>
      <c r="D354" s="164" t="s">
        <v>138</v>
      </c>
      <c r="E354" s="165" t="s">
        <v>649</v>
      </c>
      <c r="F354" s="166" t="s">
        <v>650</v>
      </c>
      <c r="G354" s="167" t="s">
        <v>180</v>
      </c>
      <c r="H354" s="168">
        <v>0.13900000000000001</v>
      </c>
      <c r="I354" s="169"/>
      <c r="J354" s="170">
        <f>ROUND(I354*H354,2)</f>
        <v>0</v>
      </c>
      <c r="K354" s="166" t="s">
        <v>142</v>
      </c>
      <c r="L354" s="34"/>
      <c r="M354" s="171" t="s">
        <v>3</v>
      </c>
      <c r="N354" s="172" t="s">
        <v>45</v>
      </c>
      <c r="O354" s="35"/>
      <c r="P354" s="173">
        <f>O354*H354</f>
        <v>0</v>
      </c>
      <c r="Q354" s="173">
        <v>0</v>
      </c>
      <c r="R354" s="173">
        <f>Q354*H354</f>
        <v>0</v>
      </c>
      <c r="S354" s="173">
        <v>0</v>
      </c>
      <c r="T354" s="174">
        <f>S354*H354</f>
        <v>0</v>
      </c>
      <c r="AR354" s="17" t="s">
        <v>220</v>
      </c>
      <c r="AT354" s="17" t="s">
        <v>138</v>
      </c>
      <c r="AU354" s="17" t="s">
        <v>144</v>
      </c>
      <c r="AY354" s="17" t="s">
        <v>136</v>
      </c>
      <c r="BE354" s="175">
        <f>IF(N354="základní",J354,0)</f>
        <v>0</v>
      </c>
      <c r="BF354" s="175">
        <f>IF(N354="snížená",J354,0)</f>
        <v>0</v>
      </c>
      <c r="BG354" s="175">
        <f>IF(N354="zákl. přenesená",J354,0)</f>
        <v>0</v>
      </c>
      <c r="BH354" s="175">
        <f>IF(N354="sníž. přenesená",J354,0)</f>
        <v>0</v>
      </c>
      <c r="BI354" s="175">
        <f>IF(N354="nulová",J354,0)</f>
        <v>0</v>
      </c>
      <c r="BJ354" s="17" t="s">
        <v>144</v>
      </c>
      <c r="BK354" s="175">
        <f>ROUND(I354*H354,2)</f>
        <v>0</v>
      </c>
      <c r="BL354" s="17" t="s">
        <v>220</v>
      </c>
      <c r="BM354" s="17" t="s">
        <v>651</v>
      </c>
    </row>
    <row r="355" spans="2:65" s="10" customFormat="1" ht="29.9" customHeight="1" x14ac:dyDescent="0.35">
      <c r="B355" s="149"/>
      <c r="D355" s="160" t="s">
        <v>72</v>
      </c>
      <c r="E355" s="161" t="s">
        <v>652</v>
      </c>
      <c r="F355" s="161" t="s">
        <v>653</v>
      </c>
      <c r="I355" s="152"/>
      <c r="J355" s="162">
        <f>BK355</f>
        <v>0</v>
      </c>
      <c r="L355" s="149"/>
      <c r="M355" s="154"/>
      <c r="N355" s="155"/>
      <c r="O355" s="155"/>
      <c r="P355" s="156">
        <f>SUM(P356:P380)</f>
        <v>0</v>
      </c>
      <c r="Q355" s="155"/>
      <c r="R355" s="156">
        <f>SUM(R356:R380)</f>
        <v>0</v>
      </c>
      <c r="S355" s="155"/>
      <c r="T355" s="157">
        <f>SUM(T356:T380)</f>
        <v>0</v>
      </c>
      <c r="AR355" s="150" t="s">
        <v>144</v>
      </c>
      <c r="AT355" s="158" t="s">
        <v>72</v>
      </c>
      <c r="AU355" s="158" t="s">
        <v>22</v>
      </c>
      <c r="AY355" s="150" t="s">
        <v>136</v>
      </c>
      <c r="BK355" s="159">
        <f>SUM(BK356:BK380)</f>
        <v>0</v>
      </c>
    </row>
    <row r="356" spans="2:65" s="1" customFormat="1" ht="31.5" customHeight="1" x14ac:dyDescent="0.35">
      <c r="B356" s="163"/>
      <c r="C356" s="164" t="s">
        <v>654</v>
      </c>
      <c r="D356" s="164" t="s">
        <v>138</v>
      </c>
      <c r="E356" s="165" t="s">
        <v>655</v>
      </c>
      <c r="F356" s="166" t="s">
        <v>656</v>
      </c>
      <c r="G356" s="167" t="s">
        <v>657</v>
      </c>
      <c r="H356" s="168">
        <v>1</v>
      </c>
      <c r="I356" s="169"/>
      <c r="J356" s="170">
        <f>ROUND(I356*H356,2)</f>
        <v>0</v>
      </c>
      <c r="K356" s="166" t="s">
        <v>3</v>
      </c>
      <c r="L356" s="34"/>
      <c r="M356" s="171" t="s">
        <v>3</v>
      </c>
      <c r="N356" s="172" t="s">
        <v>45</v>
      </c>
      <c r="O356" s="35"/>
      <c r="P356" s="173">
        <f>O356*H356</f>
        <v>0</v>
      </c>
      <c r="Q356" s="173">
        <v>0</v>
      </c>
      <c r="R356" s="173">
        <f>Q356*H356</f>
        <v>0</v>
      </c>
      <c r="S356" s="173">
        <v>0</v>
      </c>
      <c r="T356" s="174">
        <f>S356*H356</f>
        <v>0</v>
      </c>
      <c r="AR356" s="17" t="s">
        <v>220</v>
      </c>
      <c r="AT356" s="17" t="s">
        <v>138</v>
      </c>
      <c r="AU356" s="17" t="s">
        <v>144</v>
      </c>
      <c r="AY356" s="17" t="s">
        <v>136</v>
      </c>
      <c r="BE356" s="175">
        <f>IF(N356="základní",J356,0)</f>
        <v>0</v>
      </c>
      <c r="BF356" s="175">
        <f>IF(N356="snížená",J356,0)</f>
        <v>0</v>
      </c>
      <c r="BG356" s="175">
        <f>IF(N356="zákl. přenesená",J356,0)</f>
        <v>0</v>
      </c>
      <c r="BH356" s="175">
        <f>IF(N356="sníž. přenesená",J356,0)</f>
        <v>0</v>
      </c>
      <c r="BI356" s="175">
        <f>IF(N356="nulová",J356,0)</f>
        <v>0</v>
      </c>
      <c r="BJ356" s="17" t="s">
        <v>144</v>
      </c>
      <c r="BK356" s="175">
        <f>ROUND(I356*H356,2)</f>
        <v>0</v>
      </c>
      <c r="BL356" s="17" t="s">
        <v>220</v>
      </c>
      <c r="BM356" s="17" t="s">
        <v>658</v>
      </c>
    </row>
    <row r="357" spans="2:65" s="13" customFormat="1" ht="24" x14ac:dyDescent="0.35">
      <c r="B357" s="213"/>
      <c r="D357" s="177" t="s">
        <v>146</v>
      </c>
      <c r="E357" s="214" t="s">
        <v>3</v>
      </c>
      <c r="F357" s="215" t="s">
        <v>659</v>
      </c>
      <c r="H357" s="216" t="s">
        <v>3</v>
      </c>
      <c r="I357" s="217"/>
      <c r="L357" s="213"/>
      <c r="M357" s="218"/>
      <c r="N357" s="219"/>
      <c r="O357" s="219"/>
      <c r="P357" s="219"/>
      <c r="Q357" s="219"/>
      <c r="R357" s="219"/>
      <c r="S357" s="219"/>
      <c r="T357" s="220"/>
      <c r="AT357" s="216" t="s">
        <v>146</v>
      </c>
      <c r="AU357" s="216" t="s">
        <v>144</v>
      </c>
      <c r="AV357" s="13" t="s">
        <v>22</v>
      </c>
      <c r="AW357" s="13" t="s">
        <v>37</v>
      </c>
      <c r="AX357" s="13" t="s">
        <v>73</v>
      </c>
      <c r="AY357" s="216" t="s">
        <v>136</v>
      </c>
    </row>
    <row r="358" spans="2:65" s="13" customFormat="1" ht="24" x14ac:dyDescent="0.35">
      <c r="B358" s="213"/>
      <c r="D358" s="177" t="s">
        <v>146</v>
      </c>
      <c r="E358" s="214" t="s">
        <v>3</v>
      </c>
      <c r="F358" s="215" t="s">
        <v>660</v>
      </c>
      <c r="H358" s="216" t="s">
        <v>3</v>
      </c>
      <c r="I358" s="217"/>
      <c r="L358" s="213"/>
      <c r="M358" s="218"/>
      <c r="N358" s="219"/>
      <c r="O358" s="219"/>
      <c r="P358" s="219"/>
      <c r="Q358" s="219"/>
      <c r="R358" s="219"/>
      <c r="S358" s="219"/>
      <c r="T358" s="220"/>
      <c r="AT358" s="216" t="s">
        <v>146</v>
      </c>
      <c r="AU358" s="216" t="s">
        <v>144</v>
      </c>
      <c r="AV358" s="13" t="s">
        <v>22</v>
      </c>
      <c r="AW358" s="13" t="s">
        <v>37</v>
      </c>
      <c r="AX358" s="13" t="s">
        <v>73</v>
      </c>
      <c r="AY358" s="216" t="s">
        <v>136</v>
      </c>
    </row>
    <row r="359" spans="2:65" s="13" customFormat="1" ht="24" x14ac:dyDescent="0.35">
      <c r="B359" s="213"/>
      <c r="D359" s="177" t="s">
        <v>146</v>
      </c>
      <c r="E359" s="214" t="s">
        <v>3</v>
      </c>
      <c r="F359" s="215" t="s">
        <v>661</v>
      </c>
      <c r="H359" s="216" t="s">
        <v>3</v>
      </c>
      <c r="I359" s="217"/>
      <c r="L359" s="213"/>
      <c r="M359" s="218"/>
      <c r="N359" s="219"/>
      <c r="O359" s="219"/>
      <c r="P359" s="219"/>
      <c r="Q359" s="219"/>
      <c r="R359" s="219"/>
      <c r="S359" s="219"/>
      <c r="T359" s="220"/>
      <c r="AT359" s="216" t="s">
        <v>146</v>
      </c>
      <c r="AU359" s="216" t="s">
        <v>144</v>
      </c>
      <c r="AV359" s="13" t="s">
        <v>22</v>
      </c>
      <c r="AW359" s="13" t="s">
        <v>37</v>
      </c>
      <c r="AX359" s="13" t="s">
        <v>73</v>
      </c>
      <c r="AY359" s="216" t="s">
        <v>136</v>
      </c>
    </row>
    <row r="360" spans="2:65" s="13" customFormat="1" ht="12" x14ac:dyDescent="0.35">
      <c r="B360" s="213"/>
      <c r="D360" s="177" t="s">
        <v>146</v>
      </c>
      <c r="E360" s="214" t="s">
        <v>3</v>
      </c>
      <c r="F360" s="215" t="s">
        <v>662</v>
      </c>
      <c r="H360" s="216" t="s">
        <v>3</v>
      </c>
      <c r="I360" s="217"/>
      <c r="L360" s="213"/>
      <c r="M360" s="218"/>
      <c r="N360" s="219"/>
      <c r="O360" s="219"/>
      <c r="P360" s="219"/>
      <c r="Q360" s="219"/>
      <c r="R360" s="219"/>
      <c r="S360" s="219"/>
      <c r="T360" s="220"/>
      <c r="AT360" s="216" t="s">
        <v>146</v>
      </c>
      <c r="AU360" s="216" t="s">
        <v>144</v>
      </c>
      <c r="AV360" s="13" t="s">
        <v>22</v>
      </c>
      <c r="AW360" s="13" t="s">
        <v>37</v>
      </c>
      <c r="AX360" s="13" t="s">
        <v>73</v>
      </c>
      <c r="AY360" s="216" t="s">
        <v>136</v>
      </c>
    </row>
    <row r="361" spans="2:65" s="11" customFormat="1" ht="12" x14ac:dyDescent="0.35">
      <c r="B361" s="176"/>
      <c r="D361" s="186" t="s">
        <v>146</v>
      </c>
      <c r="E361" s="200" t="s">
        <v>3</v>
      </c>
      <c r="F361" s="195" t="s">
        <v>22</v>
      </c>
      <c r="H361" s="196">
        <v>1</v>
      </c>
      <c r="I361" s="181"/>
      <c r="L361" s="176"/>
      <c r="M361" s="182"/>
      <c r="N361" s="183"/>
      <c r="O361" s="183"/>
      <c r="P361" s="183"/>
      <c r="Q361" s="183"/>
      <c r="R361" s="183"/>
      <c r="S361" s="183"/>
      <c r="T361" s="184"/>
      <c r="AT361" s="178" t="s">
        <v>146</v>
      </c>
      <c r="AU361" s="178" t="s">
        <v>144</v>
      </c>
      <c r="AV361" s="11" t="s">
        <v>144</v>
      </c>
      <c r="AW361" s="11" t="s">
        <v>37</v>
      </c>
      <c r="AX361" s="11" t="s">
        <v>22</v>
      </c>
      <c r="AY361" s="178" t="s">
        <v>136</v>
      </c>
    </row>
    <row r="362" spans="2:65" s="1" customFormat="1" ht="22.5" customHeight="1" x14ac:dyDescent="0.35">
      <c r="B362" s="163"/>
      <c r="C362" s="164" t="s">
        <v>663</v>
      </c>
      <c r="D362" s="164" t="s">
        <v>138</v>
      </c>
      <c r="E362" s="165" t="s">
        <v>664</v>
      </c>
      <c r="F362" s="166" t="s">
        <v>665</v>
      </c>
      <c r="G362" s="167" t="s">
        <v>369</v>
      </c>
      <c r="H362" s="168">
        <v>1</v>
      </c>
      <c r="I362" s="169"/>
      <c r="J362" s="170">
        <f>ROUND(I362*H362,2)</f>
        <v>0</v>
      </c>
      <c r="K362" s="166" t="s">
        <v>3</v>
      </c>
      <c r="L362" s="34"/>
      <c r="M362" s="171" t="s">
        <v>3</v>
      </c>
      <c r="N362" s="172" t="s">
        <v>45</v>
      </c>
      <c r="O362" s="35"/>
      <c r="P362" s="173">
        <f>O362*H362</f>
        <v>0</v>
      </c>
      <c r="Q362" s="173">
        <v>0</v>
      </c>
      <c r="R362" s="173">
        <f>Q362*H362</f>
        <v>0</v>
      </c>
      <c r="S362" s="173">
        <v>0</v>
      </c>
      <c r="T362" s="174">
        <f>S362*H362</f>
        <v>0</v>
      </c>
      <c r="AR362" s="17" t="s">
        <v>220</v>
      </c>
      <c r="AT362" s="17" t="s">
        <v>138</v>
      </c>
      <c r="AU362" s="17" t="s">
        <v>144</v>
      </c>
      <c r="AY362" s="17" t="s">
        <v>136</v>
      </c>
      <c r="BE362" s="175">
        <f>IF(N362="základní",J362,0)</f>
        <v>0</v>
      </c>
      <c r="BF362" s="175">
        <f>IF(N362="snížená",J362,0)</f>
        <v>0</v>
      </c>
      <c r="BG362" s="175">
        <f>IF(N362="zákl. přenesená",J362,0)</f>
        <v>0</v>
      </c>
      <c r="BH362" s="175">
        <f>IF(N362="sníž. přenesená",J362,0)</f>
        <v>0</v>
      </c>
      <c r="BI362" s="175">
        <f>IF(N362="nulová",J362,0)</f>
        <v>0</v>
      </c>
      <c r="BJ362" s="17" t="s">
        <v>144</v>
      </c>
      <c r="BK362" s="175">
        <f>ROUND(I362*H362,2)</f>
        <v>0</v>
      </c>
      <c r="BL362" s="17" t="s">
        <v>220</v>
      </c>
      <c r="BM362" s="17" t="s">
        <v>666</v>
      </c>
    </row>
    <row r="363" spans="2:65" s="11" customFormat="1" ht="12" x14ac:dyDescent="0.35">
      <c r="B363" s="176"/>
      <c r="D363" s="177" t="s">
        <v>146</v>
      </c>
      <c r="E363" s="178" t="s">
        <v>3</v>
      </c>
      <c r="F363" s="179" t="s">
        <v>667</v>
      </c>
      <c r="H363" s="180">
        <v>1</v>
      </c>
      <c r="I363" s="181"/>
      <c r="L363" s="176"/>
      <c r="M363" s="182"/>
      <c r="N363" s="183"/>
      <c r="O363" s="183"/>
      <c r="P363" s="183"/>
      <c r="Q363" s="183"/>
      <c r="R363" s="183"/>
      <c r="S363" s="183"/>
      <c r="T363" s="184"/>
      <c r="AT363" s="178" t="s">
        <v>146</v>
      </c>
      <c r="AU363" s="178" t="s">
        <v>144</v>
      </c>
      <c r="AV363" s="11" t="s">
        <v>144</v>
      </c>
      <c r="AW363" s="11" t="s">
        <v>37</v>
      </c>
      <c r="AX363" s="11" t="s">
        <v>73</v>
      </c>
      <c r="AY363" s="178" t="s">
        <v>136</v>
      </c>
    </row>
    <row r="364" spans="2:65" s="13" customFormat="1" ht="24" x14ac:dyDescent="0.35">
      <c r="B364" s="213"/>
      <c r="D364" s="177" t="s">
        <v>146</v>
      </c>
      <c r="E364" s="214" t="s">
        <v>3</v>
      </c>
      <c r="F364" s="215" t="s">
        <v>668</v>
      </c>
      <c r="H364" s="216" t="s">
        <v>3</v>
      </c>
      <c r="I364" s="217"/>
      <c r="L364" s="213"/>
      <c r="M364" s="218"/>
      <c r="N364" s="219"/>
      <c r="O364" s="219"/>
      <c r="P364" s="219"/>
      <c r="Q364" s="219"/>
      <c r="R364" s="219"/>
      <c r="S364" s="219"/>
      <c r="T364" s="220"/>
      <c r="AT364" s="216" t="s">
        <v>146</v>
      </c>
      <c r="AU364" s="216" t="s">
        <v>144</v>
      </c>
      <c r="AV364" s="13" t="s">
        <v>22</v>
      </c>
      <c r="AW364" s="13" t="s">
        <v>37</v>
      </c>
      <c r="AX364" s="13" t="s">
        <v>73</v>
      </c>
      <c r="AY364" s="216" t="s">
        <v>136</v>
      </c>
    </row>
    <row r="365" spans="2:65" s="12" customFormat="1" ht="12" x14ac:dyDescent="0.35">
      <c r="B365" s="185"/>
      <c r="D365" s="186" t="s">
        <v>146</v>
      </c>
      <c r="E365" s="187" t="s">
        <v>3</v>
      </c>
      <c r="F365" s="188" t="s">
        <v>149</v>
      </c>
      <c r="H365" s="189">
        <v>1</v>
      </c>
      <c r="I365" s="190"/>
      <c r="L365" s="185"/>
      <c r="M365" s="191"/>
      <c r="N365" s="192"/>
      <c r="O365" s="192"/>
      <c r="P365" s="192"/>
      <c r="Q365" s="192"/>
      <c r="R365" s="192"/>
      <c r="S365" s="192"/>
      <c r="T365" s="193"/>
      <c r="AT365" s="194" t="s">
        <v>146</v>
      </c>
      <c r="AU365" s="194" t="s">
        <v>144</v>
      </c>
      <c r="AV365" s="12" t="s">
        <v>143</v>
      </c>
      <c r="AW365" s="12" t="s">
        <v>37</v>
      </c>
      <c r="AX365" s="12" t="s">
        <v>22</v>
      </c>
      <c r="AY365" s="194" t="s">
        <v>136</v>
      </c>
    </row>
    <row r="366" spans="2:65" s="1" customFormat="1" ht="22.5" customHeight="1" x14ac:dyDescent="0.35">
      <c r="B366" s="163"/>
      <c r="C366" s="164" t="s">
        <v>669</v>
      </c>
      <c r="D366" s="164" t="s">
        <v>138</v>
      </c>
      <c r="E366" s="165" t="s">
        <v>670</v>
      </c>
      <c r="F366" s="166" t="s">
        <v>671</v>
      </c>
      <c r="G366" s="167" t="s">
        <v>369</v>
      </c>
      <c r="H366" s="168">
        <v>2</v>
      </c>
      <c r="I366" s="169"/>
      <c r="J366" s="170">
        <f>ROUND(I366*H366,2)</f>
        <v>0</v>
      </c>
      <c r="K366" s="166" t="s">
        <v>3</v>
      </c>
      <c r="L366" s="34"/>
      <c r="M366" s="171" t="s">
        <v>3</v>
      </c>
      <c r="N366" s="172" t="s">
        <v>45</v>
      </c>
      <c r="O366" s="35"/>
      <c r="P366" s="173">
        <f>O366*H366</f>
        <v>0</v>
      </c>
      <c r="Q366" s="173">
        <v>0</v>
      </c>
      <c r="R366" s="173">
        <f>Q366*H366</f>
        <v>0</v>
      </c>
      <c r="S366" s="173">
        <v>0</v>
      </c>
      <c r="T366" s="174">
        <f>S366*H366</f>
        <v>0</v>
      </c>
      <c r="AR366" s="17" t="s">
        <v>220</v>
      </c>
      <c r="AT366" s="17" t="s">
        <v>138</v>
      </c>
      <c r="AU366" s="17" t="s">
        <v>144</v>
      </c>
      <c r="AY366" s="17" t="s">
        <v>136</v>
      </c>
      <c r="BE366" s="175">
        <f>IF(N366="základní",J366,0)</f>
        <v>0</v>
      </c>
      <c r="BF366" s="175">
        <f>IF(N366="snížená",J366,0)</f>
        <v>0</v>
      </c>
      <c r="BG366" s="175">
        <f>IF(N366="zákl. přenesená",J366,0)</f>
        <v>0</v>
      </c>
      <c r="BH366" s="175">
        <f>IF(N366="sníž. přenesená",J366,0)</f>
        <v>0</v>
      </c>
      <c r="BI366" s="175">
        <f>IF(N366="nulová",J366,0)</f>
        <v>0</v>
      </c>
      <c r="BJ366" s="17" t="s">
        <v>144</v>
      </c>
      <c r="BK366" s="175">
        <f>ROUND(I366*H366,2)</f>
        <v>0</v>
      </c>
      <c r="BL366" s="17" t="s">
        <v>220</v>
      </c>
      <c r="BM366" s="17" t="s">
        <v>672</v>
      </c>
    </row>
    <row r="367" spans="2:65" s="13" customFormat="1" ht="24" x14ac:dyDescent="0.35">
      <c r="B367" s="213"/>
      <c r="D367" s="177" t="s">
        <v>146</v>
      </c>
      <c r="E367" s="214" t="s">
        <v>3</v>
      </c>
      <c r="F367" s="215" t="s">
        <v>668</v>
      </c>
      <c r="H367" s="216" t="s">
        <v>3</v>
      </c>
      <c r="I367" s="217"/>
      <c r="L367" s="213"/>
      <c r="M367" s="218"/>
      <c r="N367" s="219"/>
      <c r="O367" s="219"/>
      <c r="P367" s="219"/>
      <c r="Q367" s="219"/>
      <c r="R367" s="219"/>
      <c r="S367" s="219"/>
      <c r="T367" s="220"/>
      <c r="AT367" s="216" t="s">
        <v>146</v>
      </c>
      <c r="AU367" s="216" t="s">
        <v>144</v>
      </c>
      <c r="AV367" s="13" t="s">
        <v>22</v>
      </c>
      <c r="AW367" s="13" t="s">
        <v>37</v>
      </c>
      <c r="AX367" s="13" t="s">
        <v>73</v>
      </c>
      <c r="AY367" s="216" t="s">
        <v>136</v>
      </c>
    </row>
    <row r="368" spans="2:65" s="11" customFormat="1" ht="12" x14ac:dyDescent="0.35">
      <c r="B368" s="176"/>
      <c r="D368" s="177" t="s">
        <v>146</v>
      </c>
      <c r="E368" s="178" t="s">
        <v>3</v>
      </c>
      <c r="F368" s="179" t="s">
        <v>144</v>
      </c>
      <c r="H368" s="180">
        <v>2</v>
      </c>
      <c r="I368" s="181"/>
      <c r="L368" s="176"/>
      <c r="M368" s="182"/>
      <c r="N368" s="183"/>
      <c r="O368" s="183"/>
      <c r="P368" s="183"/>
      <c r="Q368" s="183"/>
      <c r="R368" s="183"/>
      <c r="S368" s="183"/>
      <c r="T368" s="184"/>
      <c r="AT368" s="178" t="s">
        <v>146</v>
      </c>
      <c r="AU368" s="178" t="s">
        <v>144</v>
      </c>
      <c r="AV368" s="11" t="s">
        <v>144</v>
      </c>
      <c r="AW368" s="11" t="s">
        <v>37</v>
      </c>
      <c r="AX368" s="11" t="s">
        <v>22</v>
      </c>
      <c r="AY368" s="178" t="s">
        <v>136</v>
      </c>
    </row>
    <row r="369" spans="2:65" s="13" customFormat="1" ht="12" x14ac:dyDescent="0.35">
      <c r="B369" s="213"/>
      <c r="D369" s="186" t="s">
        <v>146</v>
      </c>
      <c r="E369" s="221" t="s">
        <v>3</v>
      </c>
      <c r="F369" s="222" t="s">
        <v>673</v>
      </c>
      <c r="H369" s="223" t="s">
        <v>3</v>
      </c>
      <c r="I369" s="217"/>
      <c r="L369" s="213"/>
      <c r="M369" s="218"/>
      <c r="N369" s="219"/>
      <c r="O369" s="219"/>
      <c r="P369" s="219"/>
      <c r="Q369" s="219"/>
      <c r="R369" s="219"/>
      <c r="S369" s="219"/>
      <c r="T369" s="220"/>
      <c r="AT369" s="216" t="s">
        <v>146</v>
      </c>
      <c r="AU369" s="216" t="s">
        <v>144</v>
      </c>
      <c r="AV369" s="13" t="s">
        <v>22</v>
      </c>
      <c r="AW369" s="13" t="s">
        <v>37</v>
      </c>
      <c r="AX369" s="13" t="s">
        <v>73</v>
      </c>
      <c r="AY369" s="216" t="s">
        <v>136</v>
      </c>
    </row>
    <row r="370" spans="2:65" s="1" customFormat="1" ht="22.5" customHeight="1" x14ac:dyDescent="0.35">
      <c r="B370" s="163"/>
      <c r="C370" s="164" t="s">
        <v>674</v>
      </c>
      <c r="D370" s="164" t="s">
        <v>138</v>
      </c>
      <c r="E370" s="165" t="s">
        <v>675</v>
      </c>
      <c r="F370" s="166" t="s">
        <v>676</v>
      </c>
      <c r="G370" s="167" t="s">
        <v>205</v>
      </c>
      <c r="H370" s="168">
        <v>7.5839999999999996</v>
      </c>
      <c r="I370" s="169"/>
      <c r="J370" s="170">
        <f>ROUND(I370*H370,2)</f>
        <v>0</v>
      </c>
      <c r="K370" s="166" t="s">
        <v>3</v>
      </c>
      <c r="L370" s="34"/>
      <c r="M370" s="171" t="s">
        <v>3</v>
      </c>
      <c r="N370" s="172" t="s">
        <v>45</v>
      </c>
      <c r="O370" s="35"/>
      <c r="P370" s="173">
        <f>O370*H370</f>
        <v>0</v>
      </c>
      <c r="Q370" s="173">
        <v>0</v>
      </c>
      <c r="R370" s="173">
        <f>Q370*H370</f>
        <v>0</v>
      </c>
      <c r="S370" s="173">
        <v>0</v>
      </c>
      <c r="T370" s="174">
        <f>S370*H370</f>
        <v>0</v>
      </c>
      <c r="AR370" s="17" t="s">
        <v>220</v>
      </c>
      <c r="AT370" s="17" t="s">
        <v>138</v>
      </c>
      <c r="AU370" s="17" t="s">
        <v>144</v>
      </c>
      <c r="AY370" s="17" t="s">
        <v>136</v>
      </c>
      <c r="BE370" s="175">
        <f>IF(N370="základní",J370,0)</f>
        <v>0</v>
      </c>
      <c r="BF370" s="175">
        <f>IF(N370="snížená",J370,0)</f>
        <v>0</v>
      </c>
      <c r="BG370" s="175">
        <f>IF(N370="zákl. přenesená",J370,0)</f>
        <v>0</v>
      </c>
      <c r="BH370" s="175">
        <f>IF(N370="sníž. přenesená",J370,0)</f>
        <v>0</v>
      </c>
      <c r="BI370" s="175">
        <f>IF(N370="nulová",J370,0)</f>
        <v>0</v>
      </c>
      <c r="BJ370" s="17" t="s">
        <v>144</v>
      </c>
      <c r="BK370" s="175">
        <f>ROUND(I370*H370,2)</f>
        <v>0</v>
      </c>
      <c r="BL370" s="17" t="s">
        <v>220</v>
      </c>
      <c r="BM370" s="17" t="s">
        <v>677</v>
      </c>
    </row>
    <row r="371" spans="2:65" s="13" customFormat="1" ht="12" x14ac:dyDescent="0.35">
      <c r="B371" s="213"/>
      <c r="D371" s="177" t="s">
        <v>146</v>
      </c>
      <c r="E371" s="214" t="s">
        <v>3</v>
      </c>
      <c r="F371" s="215" t="s">
        <v>678</v>
      </c>
      <c r="H371" s="216" t="s">
        <v>3</v>
      </c>
      <c r="I371" s="217"/>
      <c r="L371" s="213"/>
      <c r="M371" s="218"/>
      <c r="N371" s="219"/>
      <c r="O371" s="219"/>
      <c r="P371" s="219"/>
      <c r="Q371" s="219"/>
      <c r="R371" s="219"/>
      <c r="S371" s="219"/>
      <c r="T371" s="220"/>
      <c r="AT371" s="216" t="s">
        <v>146</v>
      </c>
      <c r="AU371" s="216" t="s">
        <v>144</v>
      </c>
      <c r="AV371" s="13" t="s">
        <v>22</v>
      </c>
      <c r="AW371" s="13" t="s">
        <v>37</v>
      </c>
      <c r="AX371" s="13" t="s">
        <v>73</v>
      </c>
      <c r="AY371" s="216" t="s">
        <v>136</v>
      </c>
    </row>
    <row r="372" spans="2:65" s="13" customFormat="1" ht="12" x14ac:dyDescent="0.35">
      <c r="B372" s="213"/>
      <c r="D372" s="177" t="s">
        <v>146</v>
      </c>
      <c r="E372" s="214" t="s">
        <v>3</v>
      </c>
      <c r="F372" s="215" t="s">
        <v>679</v>
      </c>
      <c r="H372" s="216" t="s">
        <v>3</v>
      </c>
      <c r="I372" s="217"/>
      <c r="L372" s="213"/>
      <c r="M372" s="218"/>
      <c r="N372" s="219"/>
      <c r="O372" s="219"/>
      <c r="P372" s="219"/>
      <c r="Q372" s="219"/>
      <c r="R372" s="219"/>
      <c r="S372" s="219"/>
      <c r="T372" s="220"/>
      <c r="AT372" s="216" t="s">
        <v>146</v>
      </c>
      <c r="AU372" s="216" t="s">
        <v>144</v>
      </c>
      <c r="AV372" s="13" t="s">
        <v>22</v>
      </c>
      <c r="AW372" s="13" t="s">
        <v>37</v>
      </c>
      <c r="AX372" s="13" t="s">
        <v>73</v>
      </c>
      <c r="AY372" s="216" t="s">
        <v>136</v>
      </c>
    </row>
    <row r="373" spans="2:65" s="11" customFormat="1" ht="12" x14ac:dyDescent="0.35">
      <c r="B373" s="176"/>
      <c r="D373" s="186" t="s">
        <v>146</v>
      </c>
      <c r="E373" s="200" t="s">
        <v>3</v>
      </c>
      <c r="F373" s="195" t="s">
        <v>680</v>
      </c>
      <c r="H373" s="196">
        <v>7.5839999999999996</v>
      </c>
      <c r="I373" s="181"/>
      <c r="L373" s="176"/>
      <c r="M373" s="182"/>
      <c r="N373" s="183"/>
      <c r="O373" s="183"/>
      <c r="P373" s="183"/>
      <c r="Q373" s="183"/>
      <c r="R373" s="183"/>
      <c r="S373" s="183"/>
      <c r="T373" s="184"/>
      <c r="AT373" s="178" t="s">
        <v>146</v>
      </c>
      <c r="AU373" s="178" t="s">
        <v>144</v>
      </c>
      <c r="AV373" s="11" t="s">
        <v>144</v>
      </c>
      <c r="AW373" s="11" t="s">
        <v>37</v>
      </c>
      <c r="AX373" s="11" t="s">
        <v>22</v>
      </c>
      <c r="AY373" s="178" t="s">
        <v>136</v>
      </c>
    </row>
    <row r="374" spans="2:65" s="1" customFormat="1" ht="22.5" customHeight="1" x14ac:dyDescent="0.35">
      <c r="B374" s="163"/>
      <c r="C374" s="164" t="s">
        <v>681</v>
      </c>
      <c r="D374" s="164" t="s">
        <v>138</v>
      </c>
      <c r="E374" s="165" t="s">
        <v>682</v>
      </c>
      <c r="F374" s="166" t="s">
        <v>683</v>
      </c>
      <c r="G374" s="167" t="s">
        <v>369</v>
      </c>
      <c r="H374" s="168">
        <v>1</v>
      </c>
      <c r="I374" s="169"/>
      <c r="J374" s="170">
        <f>ROUND(I374*H374,2)</f>
        <v>0</v>
      </c>
      <c r="K374" s="166" t="s">
        <v>3</v>
      </c>
      <c r="L374" s="34"/>
      <c r="M374" s="171" t="s">
        <v>3</v>
      </c>
      <c r="N374" s="172" t="s">
        <v>45</v>
      </c>
      <c r="O374" s="35"/>
      <c r="P374" s="173">
        <f>O374*H374</f>
        <v>0</v>
      </c>
      <c r="Q374" s="173">
        <v>0</v>
      </c>
      <c r="R374" s="173">
        <f>Q374*H374</f>
        <v>0</v>
      </c>
      <c r="S374" s="173">
        <v>0</v>
      </c>
      <c r="T374" s="174">
        <f>S374*H374</f>
        <v>0</v>
      </c>
      <c r="AR374" s="17" t="s">
        <v>220</v>
      </c>
      <c r="AT374" s="17" t="s">
        <v>138</v>
      </c>
      <c r="AU374" s="17" t="s">
        <v>144</v>
      </c>
      <c r="AY374" s="17" t="s">
        <v>136</v>
      </c>
      <c r="BE374" s="175">
        <f>IF(N374="základní",J374,0)</f>
        <v>0</v>
      </c>
      <c r="BF374" s="175">
        <f>IF(N374="snížená",J374,0)</f>
        <v>0</v>
      </c>
      <c r="BG374" s="175">
        <f>IF(N374="zákl. přenesená",J374,0)</f>
        <v>0</v>
      </c>
      <c r="BH374" s="175">
        <f>IF(N374="sníž. přenesená",J374,0)</f>
        <v>0</v>
      </c>
      <c r="BI374" s="175">
        <f>IF(N374="nulová",J374,0)</f>
        <v>0</v>
      </c>
      <c r="BJ374" s="17" t="s">
        <v>144</v>
      </c>
      <c r="BK374" s="175">
        <f>ROUND(I374*H374,2)</f>
        <v>0</v>
      </c>
      <c r="BL374" s="17" t="s">
        <v>220</v>
      </c>
      <c r="BM374" s="17" t="s">
        <v>684</v>
      </c>
    </row>
    <row r="375" spans="2:65" s="13" customFormat="1" ht="24" x14ac:dyDescent="0.35">
      <c r="B375" s="213"/>
      <c r="D375" s="177" t="s">
        <v>146</v>
      </c>
      <c r="E375" s="214" t="s">
        <v>3</v>
      </c>
      <c r="F375" s="215" t="s">
        <v>685</v>
      </c>
      <c r="H375" s="216" t="s">
        <v>3</v>
      </c>
      <c r="I375" s="217"/>
      <c r="L375" s="213"/>
      <c r="M375" s="218"/>
      <c r="N375" s="219"/>
      <c r="O375" s="219"/>
      <c r="P375" s="219"/>
      <c r="Q375" s="219"/>
      <c r="R375" s="219"/>
      <c r="S375" s="219"/>
      <c r="T375" s="220"/>
      <c r="AT375" s="216" t="s">
        <v>146</v>
      </c>
      <c r="AU375" s="216" t="s">
        <v>144</v>
      </c>
      <c r="AV375" s="13" t="s">
        <v>22</v>
      </c>
      <c r="AW375" s="13" t="s">
        <v>37</v>
      </c>
      <c r="AX375" s="13" t="s">
        <v>73</v>
      </c>
      <c r="AY375" s="216" t="s">
        <v>136</v>
      </c>
    </row>
    <row r="376" spans="2:65" s="11" customFormat="1" ht="12" x14ac:dyDescent="0.35">
      <c r="B376" s="176"/>
      <c r="D376" s="186" t="s">
        <v>146</v>
      </c>
      <c r="E376" s="200" t="s">
        <v>3</v>
      </c>
      <c r="F376" s="195" t="s">
        <v>22</v>
      </c>
      <c r="H376" s="196">
        <v>1</v>
      </c>
      <c r="I376" s="181"/>
      <c r="L376" s="176"/>
      <c r="M376" s="182"/>
      <c r="N376" s="183"/>
      <c r="O376" s="183"/>
      <c r="P376" s="183"/>
      <c r="Q376" s="183"/>
      <c r="R376" s="183"/>
      <c r="S376" s="183"/>
      <c r="T376" s="184"/>
      <c r="AT376" s="178" t="s">
        <v>146</v>
      </c>
      <c r="AU376" s="178" t="s">
        <v>144</v>
      </c>
      <c r="AV376" s="11" t="s">
        <v>144</v>
      </c>
      <c r="AW376" s="11" t="s">
        <v>37</v>
      </c>
      <c r="AX376" s="11" t="s">
        <v>22</v>
      </c>
      <c r="AY376" s="178" t="s">
        <v>136</v>
      </c>
    </row>
    <row r="377" spans="2:65" s="1" customFormat="1" ht="22.5" customHeight="1" x14ac:dyDescent="0.35">
      <c r="B377" s="163"/>
      <c r="C377" s="164" t="s">
        <v>686</v>
      </c>
      <c r="D377" s="164" t="s">
        <v>138</v>
      </c>
      <c r="E377" s="165" t="s">
        <v>687</v>
      </c>
      <c r="F377" s="166" t="s">
        <v>688</v>
      </c>
      <c r="G377" s="167" t="s">
        <v>369</v>
      </c>
      <c r="H377" s="168">
        <v>1</v>
      </c>
      <c r="I377" s="169"/>
      <c r="J377" s="170">
        <f>ROUND(I377*H377,2)</f>
        <v>0</v>
      </c>
      <c r="K377" s="166" t="s">
        <v>3</v>
      </c>
      <c r="L377" s="34"/>
      <c r="M377" s="171" t="s">
        <v>3</v>
      </c>
      <c r="N377" s="172" t="s">
        <v>45</v>
      </c>
      <c r="O377" s="35"/>
      <c r="P377" s="173">
        <f>O377*H377</f>
        <v>0</v>
      </c>
      <c r="Q377" s="173">
        <v>0</v>
      </c>
      <c r="R377" s="173">
        <f>Q377*H377</f>
        <v>0</v>
      </c>
      <c r="S377" s="173">
        <v>0</v>
      </c>
      <c r="T377" s="174">
        <f>S377*H377</f>
        <v>0</v>
      </c>
      <c r="AR377" s="17" t="s">
        <v>220</v>
      </c>
      <c r="AT377" s="17" t="s">
        <v>138</v>
      </c>
      <c r="AU377" s="17" t="s">
        <v>144</v>
      </c>
      <c r="AY377" s="17" t="s">
        <v>136</v>
      </c>
      <c r="BE377" s="175">
        <f>IF(N377="základní",J377,0)</f>
        <v>0</v>
      </c>
      <c r="BF377" s="175">
        <f>IF(N377="snížená",J377,0)</f>
        <v>0</v>
      </c>
      <c r="BG377" s="175">
        <f>IF(N377="zákl. přenesená",J377,0)</f>
        <v>0</v>
      </c>
      <c r="BH377" s="175">
        <f>IF(N377="sníž. přenesená",J377,0)</f>
        <v>0</v>
      </c>
      <c r="BI377" s="175">
        <f>IF(N377="nulová",J377,0)</f>
        <v>0</v>
      </c>
      <c r="BJ377" s="17" t="s">
        <v>144</v>
      </c>
      <c r="BK377" s="175">
        <f>ROUND(I377*H377,2)</f>
        <v>0</v>
      </c>
      <c r="BL377" s="17" t="s">
        <v>220</v>
      </c>
      <c r="BM377" s="17" t="s">
        <v>689</v>
      </c>
    </row>
    <row r="378" spans="2:65" s="13" customFormat="1" ht="12" x14ac:dyDescent="0.35">
      <c r="B378" s="213"/>
      <c r="D378" s="177" t="s">
        <v>146</v>
      </c>
      <c r="E378" s="214" t="s">
        <v>3</v>
      </c>
      <c r="F378" s="215" t="s">
        <v>690</v>
      </c>
      <c r="H378" s="216" t="s">
        <v>3</v>
      </c>
      <c r="I378" s="217"/>
      <c r="L378" s="213"/>
      <c r="M378" s="218"/>
      <c r="N378" s="219"/>
      <c r="O378" s="219"/>
      <c r="P378" s="219"/>
      <c r="Q378" s="219"/>
      <c r="R378" s="219"/>
      <c r="S378" s="219"/>
      <c r="T378" s="220"/>
      <c r="AT378" s="216" t="s">
        <v>146</v>
      </c>
      <c r="AU378" s="216" t="s">
        <v>144</v>
      </c>
      <c r="AV378" s="13" t="s">
        <v>22</v>
      </c>
      <c r="AW378" s="13" t="s">
        <v>37</v>
      </c>
      <c r="AX378" s="13" t="s">
        <v>73</v>
      </c>
      <c r="AY378" s="216" t="s">
        <v>136</v>
      </c>
    </row>
    <row r="379" spans="2:65" s="11" customFormat="1" ht="12" x14ac:dyDescent="0.35">
      <c r="B379" s="176"/>
      <c r="D379" s="186" t="s">
        <v>146</v>
      </c>
      <c r="E379" s="200" t="s">
        <v>3</v>
      </c>
      <c r="F379" s="195" t="s">
        <v>22</v>
      </c>
      <c r="H379" s="196">
        <v>1</v>
      </c>
      <c r="I379" s="181"/>
      <c r="L379" s="176"/>
      <c r="M379" s="182"/>
      <c r="N379" s="183"/>
      <c r="O379" s="183"/>
      <c r="P379" s="183"/>
      <c r="Q379" s="183"/>
      <c r="R379" s="183"/>
      <c r="S379" s="183"/>
      <c r="T379" s="184"/>
      <c r="AT379" s="178" t="s">
        <v>146</v>
      </c>
      <c r="AU379" s="178" t="s">
        <v>144</v>
      </c>
      <c r="AV379" s="11" t="s">
        <v>144</v>
      </c>
      <c r="AW379" s="11" t="s">
        <v>37</v>
      </c>
      <c r="AX379" s="11" t="s">
        <v>22</v>
      </c>
      <c r="AY379" s="178" t="s">
        <v>136</v>
      </c>
    </row>
    <row r="380" spans="2:65" s="1" customFormat="1" ht="31.5" customHeight="1" x14ac:dyDescent="0.35">
      <c r="B380" s="163"/>
      <c r="C380" s="164" t="s">
        <v>691</v>
      </c>
      <c r="D380" s="164" t="s">
        <v>138</v>
      </c>
      <c r="E380" s="165" t="s">
        <v>692</v>
      </c>
      <c r="F380" s="166" t="s">
        <v>693</v>
      </c>
      <c r="G380" s="167" t="s">
        <v>694</v>
      </c>
      <c r="H380" s="224"/>
      <c r="I380" s="169"/>
      <c r="J380" s="170">
        <f>ROUND(I380*H380,2)</f>
        <v>0</v>
      </c>
      <c r="K380" s="166" t="s">
        <v>142</v>
      </c>
      <c r="L380" s="34"/>
      <c r="M380" s="171" t="s">
        <v>3</v>
      </c>
      <c r="N380" s="172" t="s">
        <v>45</v>
      </c>
      <c r="O380" s="35"/>
      <c r="P380" s="173">
        <f>O380*H380</f>
        <v>0</v>
      </c>
      <c r="Q380" s="173">
        <v>0</v>
      </c>
      <c r="R380" s="173">
        <f>Q380*H380</f>
        <v>0</v>
      </c>
      <c r="S380" s="173">
        <v>0</v>
      </c>
      <c r="T380" s="174">
        <f>S380*H380</f>
        <v>0</v>
      </c>
      <c r="AR380" s="17" t="s">
        <v>220</v>
      </c>
      <c r="AT380" s="17" t="s">
        <v>138</v>
      </c>
      <c r="AU380" s="17" t="s">
        <v>144</v>
      </c>
      <c r="AY380" s="17" t="s">
        <v>136</v>
      </c>
      <c r="BE380" s="175">
        <f>IF(N380="základní",J380,0)</f>
        <v>0</v>
      </c>
      <c r="BF380" s="175">
        <f>IF(N380="snížená",J380,0)</f>
        <v>0</v>
      </c>
      <c r="BG380" s="175">
        <f>IF(N380="zákl. přenesená",J380,0)</f>
        <v>0</v>
      </c>
      <c r="BH380" s="175">
        <f>IF(N380="sníž. přenesená",J380,0)</f>
        <v>0</v>
      </c>
      <c r="BI380" s="175">
        <f>IF(N380="nulová",J380,0)</f>
        <v>0</v>
      </c>
      <c r="BJ380" s="17" t="s">
        <v>144</v>
      </c>
      <c r="BK380" s="175">
        <f>ROUND(I380*H380,2)</f>
        <v>0</v>
      </c>
      <c r="BL380" s="17" t="s">
        <v>220</v>
      </c>
      <c r="BM380" s="17" t="s">
        <v>695</v>
      </c>
    </row>
    <row r="381" spans="2:65" s="10" customFormat="1" ht="29.9" customHeight="1" x14ac:dyDescent="0.35">
      <c r="B381" s="149"/>
      <c r="D381" s="160" t="s">
        <v>72</v>
      </c>
      <c r="E381" s="161" t="s">
        <v>696</v>
      </c>
      <c r="F381" s="161" t="s">
        <v>697</v>
      </c>
      <c r="I381" s="152"/>
      <c r="J381" s="162">
        <f>BK381</f>
        <v>0</v>
      </c>
      <c r="L381" s="149"/>
      <c r="M381" s="154"/>
      <c r="N381" s="155"/>
      <c r="O381" s="155"/>
      <c r="P381" s="156">
        <f>SUM(P382:P401)</f>
        <v>0</v>
      </c>
      <c r="Q381" s="155"/>
      <c r="R381" s="156">
        <f>SUM(R382:R401)</f>
        <v>0</v>
      </c>
      <c r="S381" s="155"/>
      <c r="T381" s="157">
        <f>SUM(T382:T401)</f>
        <v>0</v>
      </c>
      <c r="AR381" s="150" t="s">
        <v>144</v>
      </c>
      <c r="AT381" s="158" t="s">
        <v>72</v>
      </c>
      <c r="AU381" s="158" t="s">
        <v>22</v>
      </c>
      <c r="AY381" s="150" t="s">
        <v>136</v>
      </c>
      <c r="BK381" s="159">
        <f>SUM(BK382:BK401)</f>
        <v>0</v>
      </c>
    </row>
    <row r="382" spans="2:65" s="1" customFormat="1" ht="22.5" customHeight="1" x14ac:dyDescent="0.35">
      <c r="B382" s="163"/>
      <c r="C382" s="164" t="s">
        <v>698</v>
      </c>
      <c r="D382" s="164" t="s">
        <v>138</v>
      </c>
      <c r="E382" s="165" t="s">
        <v>699</v>
      </c>
      <c r="F382" s="166" t="s">
        <v>700</v>
      </c>
      <c r="G382" s="167" t="s">
        <v>476</v>
      </c>
      <c r="H382" s="168">
        <v>19.5</v>
      </c>
      <c r="I382" s="169"/>
      <c r="J382" s="170">
        <f>ROUND(I382*H382,2)</f>
        <v>0</v>
      </c>
      <c r="K382" s="166" t="s">
        <v>142</v>
      </c>
      <c r="L382" s="34"/>
      <c r="M382" s="171" t="s">
        <v>3</v>
      </c>
      <c r="N382" s="172" t="s">
        <v>45</v>
      </c>
      <c r="O382" s="35"/>
      <c r="P382" s="173">
        <f>O382*H382</f>
        <v>0</v>
      </c>
      <c r="Q382" s="173">
        <v>0</v>
      </c>
      <c r="R382" s="173">
        <f>Q382*H382</f>
        <v>0</v>
      </c>
      <c r="S382" s="173">
        <v>0</v>
      </c>
      <c r="T382" s="174">
        <f>S382*H382</f>
        <v>0</v>
      </c>
      <c r="AR382" s="17" t="s">
        <v>220</v>
      </c>
      <c r="AT382" s="17" t="s">
        <v>138</v>
      </c>
      <c r="AU382" s="17" t="s">
        <v>144</v>
      </c>
      <c r="AY382" s="17" t="s">
        <v>136</v>
      </c>
      <c r="BE382" s="175">
        <f>IF(N382="základní",J382,0)</f>
        <v>0</v>
      </c>
      <c r="BF382" s="175">
        <f>IF(N382="snížená",J382,0)</f>
        <v>0</v>
      </c>
      <c r="BG382" s="175">
        <f>IF(N382="zákl. přenesená",J382,0)</f>
        <v>0</v>
      </c>
      <c r="BH382" s="175">
        <f>IF(N382="sníž. přenesená",J382,0)</f>
        <v>0</v>
      </c>
      <c r="BI382" s="175">
        <f>IF(N382="nulová",J382,0)</f>
        <v>0</v>
      </c>
      <c r="BJ382" s="17" t="s">
        <v>144</v>
      </c>
      <c r="BK382" s="175">
        <f>ROUND(I382*H382,2)</f>
        <v>0</v>
      </c>
      <c r="BL382" s="17" t="s">
        <v>220</v>
      </c>
      <c r="BM382" s="17" t="s">
        <v>701</v>
      </c>
    </row>
    <row r="383" spans="2:65" s="11" customFormat="1" ht="12" x14ac:dyDescent="0.35">
      <c r="B383" s="176"/>
      <c r="D383" s="186" t="s">
        <v>146</v>
      </c>
      <c r="E383" s="200" t="s">
        <v>3</v>
      </c>
      <c r="F383" s="195" t="s">
        <v>702</v>
      </c>
      <c r="H383" s="196">
        <v>19.5</v>
      </c>
      <c r="I383" s="181"/>
      <c r="L383" s="176"/>
      <c r="M383" s="182"/>
      <c r="N383" s="183"/>
      <c r="O383" s="183"/>
      <c r="P383" s="183"/>
      <c r="Q383" s="183"/>
      <c r="R383" s="183"/>
      <c r="S383" s="183"/>
      <c r="T383" s="184"/>
      <c r="AT383" s="178" t="s">
        <v>146</v>
      </c>
      <c r="AU383" s="178" t="s">
        <v>144</v>
      </c>
      <c r="AV383" s="11" t="s">
        <v>144</v>
      </c>
      <c r="AW383" s="11" t="s">
        <v>37</v>
      </c>
      <c r="AX383" s="11" t="s">
        <v>22</v>
      </c>
      <c r="AY383" s="178" t="s">
        <v>136</v>
      </c>
    </row>
    <row r="384" spans="2:65" s="1" customFormat="1" ht="22.5" customHeight="1" x14ac:dyDescent="0.35">
      <c r="B384" s="163"/>
      <c r="C384" s="164" t="s">
        <v>28</v>
      </c>
      <c r="D384" s="164" t="s">
        <v>138</v>
      </c>
      <c r="E384" s="165" t="s">
        <v>703</v>
      </c>
      <c r="F384" s="166" t="s">
        <v>704</v>
      </c>
      <c r="G384" s="167" t="s">
        <v>369</v>
      </c>
      <c r="H384" s="168">
        <v>5</v>
      </c>
      <c r="I384" s="169"/>
      <c r="J384" s="170">
        <f>ROUND(I384*H384,2)</f>
        <v>0</v>
      </c>
      <c r="K384" s="166" t="s">
        <v>3</v>
      </c>
      <c r="L384" s="34"/>
      <c r="M384" s="171" t="s">
        <v>3</v>
      </c>
      <c r="N384" s="172" t="s">
        <v>45</v>
      </c>
      <c r="O384" s="35"/>
      <c r="P384" s="173">
        <f>O384*H384</f>
        <v>0</v>
      </c>
      <c r="Q384" s="173">
        <v>0</v>
      </c>
      <c r="R384" s="173">
        <f>Q384*H384</f>
        <v>0</v>
      </c>
      <c r="S384" s="173">
        <v>0</v>
      </c>
      <c r="T384" s="174">
        <f>S384*H384</f>
        <v>0</v>
      </c>
      <c r="AR384" s="17" t="s">
        <v>220</v>
      </c>
      <c r="AT384" s="17" t="s">
        <v>138</v>
      </c>
      <c r="AU384" s="17" t="s">
        <v>144</v>
      </c>
      <c r="AY384" s="17" t="s">
        <v>136</v>
      </c>
      <c r="BE384" s="175">
        <f>IF(N384="základní",J384,0)</f>
        <v>0</v>
      </c>
      <c r="BF384" s="175">
        <f>IF(N384="snížená",J384,0)</f>
        <v>0</v>
      </c>
      <c r="BG384" s="175">
        <f>IF(N384="zákl. přenesená",J384,0)</f>
        <v>0</v>
      </c>
      <c r="BH384" s="175">
        <f>IF(N384="sníž. přenesená",J384,0)</f>
        <v>0</v>
      </c>
      <c r="BI384" s="175">
        <f>IF(N384="nulová",J384,0)</f>
        <v>0</v>
      </c>
      <c r="BJ384" s="17" t="s">
        <v>144</v>
      </c>
      <c r="BK384" s="175">
        <f>ROUND(I384*H384,2)</f>
        <v>0</v>
      </c>
      <c r="BL384" s="17" t="s">
        <v>220</v>
      </c>
      <c r="BM384" s="17" t="s">
        <v>705</v>
      </c>
    </row>
    <row r="385" spans="2:65" s="11" customFormat="1" ht="12" x14ac:dyDescent="0.35">
      <c r="B385" s="176"/>
      <c r="D385" s="177" t="s">
        <v>146</v>
      </c>
      <c r="E385" s="178" t="s">
        <v>3</v>
      </c>
      <c r="F385" s="179" t="s">
        <v>3</v>
      </c>
      <c r="H385" s="180">
        <v>0</v>
      </c>
      <c r="I385" s="181"/>
      <c r="L385" s="176"/>
      <c r="M385" s="182"/>
      <c r="N385" s="183"/>
      <c r="O385" s="183"/>
      <c r="P385" s="183"/>
      <c r="Q385" s="183"/>
      <c r="R385" s="183"/>
      <c r="S385" s="183"/>
      <c r="T385" s="184"/>
      <c r="AT385" s="178" t="s">
        <v>146</v>
      </c>
      <c r="AU385" s="178" t="s">
        <v>144</v>
      </c>
      <c r="AV385" s="11" t="s">
        <v>144</v>
      </c>
      <c r="AW385" s="11" t="s">
        <v>37</v>
      </c>
      <c r="AX385" s="11" t="s">
        <v>73</v>
      </c>
      <c r="AY385" s="178" t="s">
        <v>136</v>
      </c>
    </row>
    <row r="386" spans="2:65" s="13" customFormat="1" ht="24" x14ac:dyDescent="0.35">
      <c r="B386" s="213"/>
      <c r="D386" s="177" t="s">
        <v>146</v>
      </c>
      <c r="E386" s="214" t="s">
        <v>3</v>
      </c>
      <c r="F386" s="215" t="s">
        <v>706</v>
      </c>
      <c r="H386" s="216" t="s">
        <v>3</v>
      </c>
      <c r="I386" s="217"/>
      <c r="L386" s="213"/>
      <c r="M386" s="218"/>
      <c r="N386" s="219"/>
      <c r="O386" s="219"/>
      <c r="P386" s="219"/>
      <c r="Q386" s="219"/>
      <c r="R386" s="219"/>
      <c r="S386" s="219"/>
      <c r="T386" s="220"/>
      <c r="AT386" s="216" t="s">
        <v>146</v>
      </c>
      <c r="AU386" s="216" t="s">
        <v>144</v>
      </c>
      <c r="AV386" s="13" t="s">
        <v>22</v>
      </c>
      <c r="AW386" s="13" t="s">
        <v>37</v>
      </c>
      <c r="AX386" s="13" t="s">
        <v>73</v>
      </c>
      <c r="AY386" s="216" t="s">
        <v>136</v>
      </c>
    </row>
    <row r="387" spans="2:65" s="13" customFormat="1" ht="12" x14ac:dyDescent="0.35">
      <c r="B387" s="213"/>
      <c r="D387" s="177" t="s">
        <v>146</v>
      </c>
      <c r="E387" s="214" t="s">
        <v>3</v>
      </c>
      <c r="F387" s="215" t="s">
        <v>707</v>
      </c>
      <c r="H387" s="216" t="s">
        <v>3</v>
      </c>
      <c r="I387" s="217"/>
      <c r="L387" s="213"/>
      <c r="M387" s="218"/>
      <c r="N387" s="219"/>
      <c r="O387" s="219"/>
      <c r="P387" s="219"/>
      <c r="Q387" s="219"/>
      <c r="R387" s="219"/>
      <c r="S387" s="219"/>
      <c r="T387" s="220"/>
      <c r="AT387" s="216" t="s">
        <v>146</v>
      </c>
      <c r="AU387" s="216" t="s">
        <v>144</v>
      </c>
      <c r="AV387" s="13" t="s">
        <v>22</v>
      </c>
      <c r="AW387" s="13" t="s">
        <v>37</v>
      </c>
      <c r="AX387" s="13" t="s">
        <v>73</v>
      </c>
      <c r="AY387" s="216" t="s">
        <v>136</v>
      </c>
    </row>
    <row r="388" spans="2:65" s="11" customFormat="1" ht="12" x14ac:dyDescent="0.35">
      <c r="B388" s="176"/>
      <c r="D388" s="186" t="s">
        <v>146</v>
      </c>
      <c r="E388" s="200" t="s">
        <v>3</v>
      </c>
      <c r="F388" s="195" t="s">
        <v>160</v>
      </c>
      <c r="H388" s="196">
        <v>5</v>
      </c>
      <c r="I388" s="181"/>
      <c r="L388" s="176"/>
      <c r="M388" s="182"/>
      <c r="N388" s="183"/>
      <c r="O388" s="183"/>
      <c r="P388" s="183"/>
      <c r="Q388" s="183"/>
      <c r="R388" s="183"/>
      <c r="S388" s="183"/>
      <c r="T388" s="184"/>
      <c r="AT388" s="178" t="s">
        <v>146</v>
      </c>
      <c r="AU388" s="178" t="s">
        <v>144</v>
      </c>
      <c r="AV388" s="11" t="s">
        <v>144</v>
      </c>
      <c r="AW388" s="11" t="s">
        <v>37</v>
      </c>
      <c r="AX388" s="11" t="s">
        <v>22</v>
      </c>
      <c r="AY388" s="178" t="s">
        <v>136</v>
      </c>
    </row>
    <row r="389" spans="2:65" s="1" customFormat="1" ht="22.5" customHeight="1" x14ac:dyDescent="0.35">
      <c r="B389" s="163"/>
      <c r="C389" s="164" t="s">
        <v>708</v>
      </c>
      <c r="D389" s="164" t="s">
        <v>138</v>
      </c>
      <c r="E389" s="165" t="s">
        <v>709</v>
      </c>
      <c r="F389" s="166" t="s">
        <v>710</v>
      </c>
      <c r="G389" s="167" t="s">
        <v>476</v>
      </c>
      <c r="H389" s="168">
        <v>6.4</v>
      </c>
      <c r="I389" s="169"/>
      <c r="J389" s="170">
        <f>ROUND(I389*H389,2)</f>
        <v>0</v>
      </c>
      <c r="K389" s="166" t="s">
        <v>3</v>
      </c>
      <c r="L389" s="34"/>
      <c r="M389" s="171" t="s">
        <v>3</v>
      </c>
      <c r="N389" s="172" t="s">
        <v>45</v>
      </c>
      <c r="O389" s="35"/>
      <c r="P389" s="173">
        <f>O389*H389</f>
        <v>0</v>
      </c>
      <c r="Q389" s="173">
        <v>0</v>
      </c>
      <c r="R389" s="173">
        <f>Q389*H389</f>
        <v>0</v>
      </c>
      <c r="S389" s="173">
        <v>0</v>
      </c>
      <c r="T389" s="174">
        <f>S389*H389</f>
        <v>0</v>
      </c>
      <c r="AR389" s="17" t="s">
        <v>220</v>
      </c>
      <c r="AT389" s="17" t="s">
        <v>138</v>
      </c>
      <c r="AU389" s="17" t="s">
        <v>144</v>
      </c>
      <c r="AY389" s="17" t="s">
        <v>136</v>
      </c>
      <c r="BE389" s="175">
        <f>IF(N389="základní",J389,0)</f>
        <v>0</v>
      </c>
      <c r="BF389" s="175">
        <f>IF(N389="snížená",J389,0)</f>
        <v>0</v>
      </c>
      <c r="BG389" s="175">
        <f>IF(N389="zákl. přenesená",J389,0)</f>
        <v>0</v>
      </c>
      <c r="BH389" s="175">
        <f>IF(N389="sníž. přenesená",J389,0)</f>
        <v>0</v>
      </c>
      <c r="BI389" s="175">
        <f>IF(N389="nulová",J389,0)</f>
        <v>0</v>
      </c>
      <c r="BJ389" s="17" t="s">
        <v>144</v>
      </c>
      <c r="BK389" s="175">
        <f>ROUND(I389*H389,2)</f>
        <v>0</v>
      </c>
      <c r="BL389" s="17" t="s">
        <v>220</v>
      </c>
      <c r="BM389" s="17" t="s">
        <v>711</v>
      </c>
    </row>
    <row r="390" spans="2:65" s="13" customFormat="1" ht="24" x14ac:dyDescent="0.35">
      <c r="B390" s="213"/>
      <c r="D390" s="177" t="s">
        <v>146</v>
      </c>
      <c r="E390" s="214" t="s">
        <v>3</v>
      </c>
      <c r="F390" s="215" t="s">
        <v>712</v>
      </c>
      <c r="H390" s="216" t="s">
        <v>3</v>
      </c>
      <c r="I390" s="217"/>
      <c r="L390" s="213"/>
      <c r="M390" s="218"/>
      <c r="N390" s="219"/>
      <c r="O390" s="219"/>
      <c r="P390" s="219"/>
      <c r="Q390" s="219"/>
      <c r="R390" s="219"/>
      <c r="S390" s="219"/>
      <c r="T390" s="220"/>
      <c r="AT390" s="216" t="s">
        <v>146</v>
      </c>
      <c r="AU390" s="216" t="s">
        <v>144</v>
      </c>
      <c r="AV390" s="13" t="s">
        <v>22</v>
      </c>
      <c r="AW390" s="13" t="s">
        <v>37</v>
      </c>
      <c r="AX390" s="13" t="s">
        <v>73</v>
      </c>
      <c r="AY390" s="216" t="s">
        <v>136</v>
      </c>
    </row>
    <row r="391" spans="2:65" s="11" customFormat="1" ht="12" x14ac:dyDescent="0.35">
      <c r="B391" s="176"/>
      <c r="D391" s="186" t="s">
        <v>146</v>
      </c>
      <c r="E391" s="200" t="s">
        <v>3</v>
      </c>
      <c r="F391" s="195" t="s">
        <v>713</v>
      </c>
      <c r="H391" s="196">
        <v>6.4</v>
      </c>
      <c r="I391" s="181"/>
      <c r="L391" s="176"/>
      <c r="M391" s="182"/>
      <c r="N391" s="183"/>
      <c r="O391" s="183"/>
      <c r="P391" s="183"/>
      <c r="Q391" s="183"/>
      <c r="R391" s="183"/>
      <c r="S391" s="183"/>
      <c r="T391" s="184"/>
      <c r="AT391" s="178" t="s">
        <v>146</v>
      </c>
      <c r="AU391" s="178" t="s">
        <v>144</v>
      </c>
      <c r="AV391" s="11" t="s">
        <v>144</v>
      </c>
      <c r="AW391" s="11" t="s">
        <v>37</v>
      </c>
      <c r="AX391" s="11" t="s">
        <v>22</v>
      </c>
      <c r="AY391" s="178" t="s">
        <v>136</v>
      </c>
    </row>
    <row r="392" spans="2:65" s="1" customFormat="1" ht="22.5" customHeight="1" x14ac:dyDescent="0.35">
      <c r="B392" s="163"/>
      <c r="C392" s="164" t="s">
        <v>714</v>
      </c>
      <c r="D392" s="164" t="s">
        <v>138</v>
      </c>
      <c r="E392" s="165" t="s">
        <v>715</v>
      </c>
      <c r="F392" s="166" t="s">
        <v>716</v>
      </c>
      <c r="G392" s="167" t="s">
        <v>205</v>
      </c>
      <c r="H392" s="168">
        <v>8.58</v>
      </c>
      <c r="I392" s="169"/>
      <c r="J392" s="170">
        <f>ROUND(I392*H392,2)</f>
        <v>0</v>
      </c>
      <c r="K392" s="166" t="s">
        <v>3</v>
      </c>
      <c r="L392" s="34"/>
      <c r="M392" s="171" t="s">
        <v>3</v>
      </c>
      <c r="N392" s="172" t="s">
        <v>45</v>
      </c>
      <c r="O392" s="35"/>
      <c r="P392" s="173">
        <f>O392*H392</f>
        <v>0</v>
      </c>
      <c r="Q392" s="173">
        <v>0</v>
      </c>
      <c r="R392" s="173">
        <f>Q392*H392</f>
        <v>0</v>
      </c>
      <c r="S392" s="173">
        <v>0</v>
      </c>
      <c r="T392" s="174">
        <f>S392*H392</f>
        <v>0</v>
      </c>
      <c r="AR392" s="17" t="s">
        <v>220</v>
      </c>
      <c r="AT392" s="17" t="s">
        <v>138</v>
      </c>
      <c r="AU392" s="17" t="s">
        <v>144</v>
      </c>
      <c r="AY392" s="17" t="s">
        <v>136</v>
      </c>
      <c r="BE392" s="175">
        <f>IF(N392="základní",J392,0)</f>
        <v>0</v>
      </c>
      <c r="BF392" s="175">
        <f>IF(N392="snížená",J392,0)</f>
        <v>0</v>
      </c>
      <c r="BG392" s="175">
        <f>IF(N392="zákl. přenesená",J392,0)</f>
        <v>0</v>
      </c>
      <c r="BH392" s="175">
        <f>IF(N392="sníž. přenesená",J392,0)</f>
        <v>0</v>
      </c>
      <c r="BI392" s="175">
        <f>IF(N392="nulová",J392,0)</f>
        <v>0</v>
      </c>
      <c r="BJ392" s="17" t="s">
        <v>144</v>
      </c>
      <c r="BK392" s="175">
        <f>ROUND(I392*H392,2)</f>
        <v>0</v>
      </c>
      <c r="BL392" s="17" t="s">
        <v>220</v>
      </c>
      <c r="BM392" s="17" t="s">
        <v>717</v>
      </c>
    </row>
    <row r="393" spans="2:65" s="13" customFormat="1" ht="24" x14ac:dyDescent="0.35">
      <c r="B393" s="213"/>
      <c r="D393" s="177" t="s">
        <v>146</v>
      </c>
      <c r="E393" s="214" t="s">
        <v>3</v>
      </c>
      <c r="F393" s="215" t="s">
        <v>718</v>
      </c>
      <c r="H393" s="216" t="s">
        <v>3</v>
      </c>
      <c r="I393" s="217"/>
      <c r="L393" s="213"/>
      <c r="M393" s="218"/>
      <c r="N393" s="219"/>
      <c r="O393" s="219"/>
      <c r="P393" s="219"/>
      <c r="Q393" s="219"/>
      <c r="R393" s="219"/>
      <c r="S393" s="219"/>
      <c r="T393" s="220"/>
      <c r="AT393" s="216" t="s">
        <v>146</v>
      </c>
      <c r="AU393" s="216" t="s">
        <v>144</v>
      </c>
      <c r="AV393" s="13" t="s">
        <v>22</v>
      </c>
      <c r="AW393" s="13" t="s">
        <v>37</v>
      </c>
      <c r="AX393" s="13" t="s">
        <v>73</v>
      </c>
      <c r="AY393" s="216" t="s">
        <v>136</v>
      </c>
    </row>
    <row r="394" spans="2:65" s="11" customFormat="1" ht="12" x14ac:dyDescent="0.35">
      <c r="B394" s="176"/>
      <c r="D394" s="186" t="s">
        <v>146</v>
      </c>
      <c r="E394" s="200" t="s">
        <v>3</v>
      </c>
      <c r="F394" s="195" t="s">
        <v>719</v>
      </c>
      <c r="H394" s="196">
        <v>8.58</v>
      </c>
      <c r="I394" s="181"/>
      <c r="L394" s="176"/>
      <c r="M394" s="182"/>
      <c r="N394" s="183"/>
      <c r="O394" s="183"/>
      <c r="P394" s="183"/>
      <c r="Q394" s="183"/>
      <c r="R394" s="183"/>
      <c r="S394" s="183"/>
      <c r="T394" s="184"/>
      <c r="AT394" s="178" t="s">
        <v>146</v>
      </c>
      <c r="AU394" s="178" t="s">
        <v>144</v>
      </c>
      <c r="AV394" s="11" t="s">
        <v>144</v>
      </c>
      <c r="AW394" s="11" t="s">
        <v>37</v>
      </c>
      <c r="AX394" s="11" t="s">
        <v>22</v>
      </c>
      <c r="AY394" s="178" t="s">
        <v>136</v>
      </c>
    </row>
    <row r="395" spans="2:65" s="1" customFormat="1" ht="22.5" customHeight="1" x14ac:dyDescent="0.35">
      <c r="B395" s="163"/>
      <c r="C395" s="164" t="s">
        <v>720</v>
      </c>
      <c r="D395" s="164" t="s">
        <v>138</v>
      </c>
      <c r="E395" s="165" t="s">
        <v>721</v>
      </c>
      <c r="F395" s="166" t="s">
        <v>722</v>
      </c>
      <c r="G395" s="167" t="s">
        <v>205</v>
      </c>
      <c r="H395" s="168">
        <v>6.15</v>
      </c>
      <c r="I395" s="169"/>
      <c r="J395" s="170">
        <f>ROUND(I395*H395,2)</f>
        <v>0</v>
      </c>
      <c r="K395" s="166" t="s">
        <v>3</v>
      </c>
      <c r="L395" s="34"/>
      <c r="M395" s="171" t="s">
        <v>3</v>
      </c>
      <c r="N395" s="172" t="s">
        <v>45</v>
      </c>
      <c r="O395" s="35"/>
      <c r="P395" s="173">
        <f>O395*H395</f>
        <v>0</v>
      </c>
      <c r="Q395" s="173">
        <v>0</v>
      </c>
      <c r="R395" s="173">
        <f>Q395*H395</f>
        <v>0</v>
      </c>
      <c r="S395" s="173">
        <v>0</v>
      </c>
      <c r="T395" s="174">
        <f>S395*H395</f>
        <v>0</v>
      </c>
      <c r="AR395" s="17" t="s">
        <v>220</v>
      </c>
      <c r="AT395" s="17" t="s">
        <v>138</v>
      </c>
      <c r="AU395" s="17" t="s">
        <v>144</v>
      </c>
      <c r="AY395" s="17" t="s">
        <v>136</v>
      </c>
      <c r="BE395" s="175">
        <f>IF(N395="základní",J395,0)</f>
        <v>0</v>
      </c>
      <c r="BF395" s="175">
        <f>IF(N395="snížená",J395,0)</f>
        <v>0</v>
      </c>
      <c r="BG395" s="175">
        <f>IF(N395="zákl. přenesená",J395,0)</f>
        <v>0</v>
      </c>
      <c r="BH395" s="175">
        <f>IF(N395="sníž. přenesená",J395,0)</f>
        <v>0</v>
      </c>
      <c r="BI395" s="175">
        <f>IF(N395="nulová",J395,0)</f>
        <v>0</v>
      </c>
      <c r="BJ395" s="17" t="s">
        <v>144</v>
      </c>
      <c r="BK395" s="175">
        <f>ROUND(I395*H395,2)</f>
        <v>0</v>
      </c>
      <c r="BL395" s="17" t="s">
        <v>220</v>
      </c>
      <c r="BM395" s="17" t="s">
        <v>723</v>
      </c>
    </row>
    <row r="396" spans="2:65" s="13" customFormat="1" ht="12" x14ac:dyDescent="0.35">
      <c r="B396" s="213"/>
      <c r="D396" s="177" t="s">
        <v>146</v>
      </c>
      <c r="E396" s="214" t="s">
        <v>3</v>
      </c>
      <c r="F396" s="215" t="s">
        <v>724</v>
      </c>
      <c r="H396" s="216" t="s">
        <v>3</v>
      </c>
      <c r="I396" s="217"/>
      <c r="L396" s="213"/>
      <c r="M396" s="218"/>
      <c r="N396" s="219"/>
      <c r="O396" s="219"/>
      <c r="P396" s="219"/>
      <c r="Q396" s="219"/>
      <c r="R396" s="219"/>
      <c r="S396" s="219"/>
      <c r="T396" s="220"/>
      <c r="AT396" s="216" t="s">
        <v>146</v>
      </c>
      <c r="AU396" s="216" t="s">
        <v>144</v>
      </c>
      <c r="AV396" s="13" t="s">
        <v>22</v>
      </c>
      <c r="AW396" s="13" t="s">
        <v>37</v>
      </c>
      <c r="AX396" s="13" t="s">
        <v>73</v>
      </c>
      <c r="AY396" s="216" t="s">
        <v>136</v>
      </c>
    </row>
    <row r="397" spans="2:65" s="11" customFormat="1" ht="12" x14ac:dyDescent="0.35">
      <c r="B397" s="176"/>
      <c r="D397" s="186" t="s">
        <v>146</v>
      </c>
      <c r="E397" s="200" t="s">
        <v>3</v>
      </c>
      <c r="F397" s="195" t="s">
        <v>725</v>
      </c>
      <c r="H397" s="196">
        <v>6.15</v>
      </c>
      <c r="I397" s="181"/>
      <c r="L397" s="176"/>
      <c r="M397" s="182"/>
      <c r="N397" s="183"/>
      <c r="O397" s="183"/>
      <c r="P397" s="183"/>
      <c r="Q397" s="183"/>
      <c r="R397" s="183"/>
      <c r="S397" s="183"/>
      <c r="T397" s="184"/>
      <c r="AT397" s="178" t="s">
        <v>146</v>
      </c>
      <c r="AU397" s="178" t="s">
        <v>144</v>
      </c>
      <c r="AV397" s="11" t="s">
        <v>144</v>
      </c>
      <c r="AW397" s="11" t="s">
        <v>37</v>
      </c>
      <c r="AX397" s="11" t="s">
        <v>22</v>
      </c>
      <c r="AY397" s="178" t="s">
        <v>136</v>
      </c>
    </row>
    <row r="398" spans="2:65" s="1" customFormat="1" ht="22.5" customHeight="1" x14ac:dyDescent="0.35">
      <c r="B398" s="163"/>
      <c r="C398" s="164" t="s">
        <v>726</v>
      </c>
      <c r="D398" s="164" t="s">
        <v>138</v>
      </c>
      <c r="E398" s="165" t="s">
        <v>727</v>
      </c>
      <c r="F398" s="166" t="s">
        <v>728</v>
      </c>
      <c r="G398" s="167" t="s">
        <v>369</v>
      </c>
      <c r="H398" s="168">
        <v>1</v>
      </c>
      <c r="I398" s="169"/>
      <c r="J398" s="170">
        <f>ROUND(I398*H398,2)</f>
        <v>0</v>
      </c>
      <c r="K398" s="166" t="s">
        <v>3</v>
      </c>
      <c r="L398" s="34"/>
      <c r="M398" s="171" t="s">
        <v>3</v>
      </c>
      <c r="N398" s="172" t="s">
        <v>45</v>
      </c>
      <c r="O398" s="35"/>
      <c r="P398" s="173">
        <f>O398*H398</f>
        <v>0</v>
      </c>
      <c r="Q398" s="173">
        <v>0</v>
      </c>
      <c r="R398" s="173">
        <f>Q398*H398</f>
        <v>0</v>
      </c>
      <c r="S398" s="173">
        <v>0</v>
      </c>
      <c r="T398" s="174">
        <f>S398*H398</f>
        <v>0</v>
      </c>
      <c r="AR398" s="17" t="s">
        <v>220</v>
      </c>
      <c r="AT398" s="17" t="s">
        <v>138</v>
      </c>
      <c r="AU398" s="17" t="s">
        <v>144</v>
      </c>
      <c r="AY398" s="17" t="s">
        <v>136</v>
      </c>
      <c r="BE398" s="175">
        <f>IF(N398="základní",J398,0)</f>
        <v>0</v>
      </c>
      <c r="BF398" s="175">
        <f>IF(N398="snížená",J398,0)</f>
        <v>0</v>
      </c>
      <c r="BG398" s="175">
        <f>IF(N398="zákl. přenesená",J398,0)</f>
        <v>0</v>
      </c>
      <c r="BH398" s="175">
        <f>IF(N398="sníž. přenesená",J398,0)</f>
        <v>0</v>
      </c>
      <c r="BI398" s="175">
        <f>IF(N398="nulová",J398,0)</f>
        <v>0</v>
      </c>
      <c r="BJ398" s="17" t="s">
        <v>144</v>
      </c>
      <c r="BK398" s="175">
        <f>ROUND(I398*H398,2)</f>
        <v>0</v>
      </c>
      <c r="BL398" s="17" t="s">
        <v>220</v>
      </c>
      <c r="BM398" s="17" t="s">
        <v>729</v>
      </c>
    </row>
    <row r="399" spans="2:65" s="13" customFormat="1" ht="24" x14ac:dyDescent="0.35">
      <c r="B399" s="213"/>
      <c r="D399" s="177" t="s">
        <v>146</v>
      </c>
      <c r="E399" s="214" t="s">
        <v>3</v>
      </c>
      <c r="F399" s="215" t="s">
        <v>730</v>
      </c>
      <c r="H399" s="216" t="s">
        <v>3</v>
      </c>
      <c r="I399" s="217"/>
      <c r="L399" s="213"/>
      <c r="M399" s="218"/>
      <c r="N399" s="219"/>
      <c r="O399" s="219"/>
      <c r="P399" s="219"/>
      <c r="Q399" s="219"/>
      <c r="R399" s="219"/>
      <c r="S399" s="219"/>
      <c r="T399" s="220"/>
      <c r="AT399" s="216" t="s">
        <v>146</v>
      </c>
      <c r="AU399" s="216" t="s">
        <v>144</v>
      </c>
      <c r="AV399" s="13" t="s">
        <v>22</v>
      </c>
      <c r="AW399" s="13" t="s">
        <v>37</v>
      </c>
      <c r="AX399" s="13" t="s">
        <v>73</v>
      </c>
      <c r="AY399" s="216" t="s">
        <v>136</v>
      </c>
    </row>
    <row r="400" spans="2:65" s="11" customFormat="1" ht="12" x14ac:dyDescent="0.35">
      <c r="B400" s="176"/>
      <c r="D400" s="186" t="s">
        <v>146</v>
      </c>
      <c r="E400" s="200" t="s">
        <v>3</v>
      </c>
      <c r="F400" s="195" t="s">
        <v>22</v>
      </c>
      <c r="H400" s="196">
        <v>1</v>
      </c>
      <c r="I400" s="181"/>
      <c r="L400" s="176"/>
      <c r="M400" s="182"/>
      <c r="N400" s="183"/>
      <c r="O400" s="183"/>
      <c r="P400" s="183"/>
      <c r="Q400" s="183"/>
      <c r="R400" s="183"/>
      <c r="S400" s="183"/>
      <c r="T400" s="184"/>
      <c r="AT400" s="178" t="s">
        <v>146</v>
      </c>
      <c r="AU400" s="178" t="s">
        <v>144</v>
      </c>
      <c r="AV400" s="11" t="s">
        <v>144</v>
      </c>
      <c r="AW400" s="11" t="s">
        <v>37</v>
      </c>
      <c r="AX400" s="11" t="s">
        <v>22</v>
      </c>
      <c r="AY400" s="178" t="s">
        <v>136</v>
      </c>
    </row>
    <row r="401" spans="2:65" s="1" customFormat="1" ht="31.5" customHeight="1" x14ac:dyDescent="0.35">
      <c r="B401" s="163"/>
      <c r="C401" s="164" t="s">
        <v>731</v>
      </c>
      <c r="D401" s="164" t="s">
        <v>138</v>
      </c>
      <c r="E401" s="165" t="s">
        <v>732</v>
      </c>
      <c r="F401" s="166" t="s">
        <v>733</v>
      </c>
      <c r="G401" s="167" t="s">
        <v>694</v>
      </c>
      <c r="H401" s="224"/>
      <c r="I401" s="169"/>
      <c r="J401" s="170">
        <f>ROUND(I401*H401,2)</f>
        <v>0</v>
      </c>
      <c r="K401" s="166" t="s">
        <v>142</v>
      </c>
      <c r="L401" s="34"/>
      <c r="M401" s="171" t="s">
        <v>3</v>
      </c>
      <c r="N401" s="172" t="s">
        <v>45</v>
      </c>
      <c r="O401" s="35"/>
      <c r="P401" s="173">
        <f>O401*H401</f>
        <v>0</v>
      </c>
      <c r="Q401" s="173">
        <v>0</v>
      </c>
      <c r="R401" s="173">
        <f>Q401*H401</f>
        <v>0</v>
      </c>
      <c r="S401" s="173">
        <v>0</v>
      </c>
      <c r="T401" s="174">
        <f>S401*H401</f>
        <v>0</v>
      </c>
      <c r="AR401" s="17" t="s">
        <v>220</v>
      </c>
      <c r="AT401" s="17" t="s">
        <v>138</v>
      </c>
      <c r="AU401" s="17" t="s">
        <v>144</v>
      </c>
      <c r="AY401" s="17" t="s">
        <v>136</v>
      </c>
      <c r="BE401" s="175">
        <f>IF(N401="základní",J401,0)</f>
        <v>0</v>
      </c>
      <c r="BF401" s="175">
        <f>IF(N401="snížená",J401,0)</f>
        <v>0</v>
      </c>
      <c r="BG401" s="175">
        <f>IF(N401="zákl. přenesená",J401,0)</f>
        <v>0</v>
      </c>
      <c r="BH401" s="175">
        <f>IF(N401="sníž. přenesená",J401,0)</f>
        <v>0</v>
      </c>
      <c r="BI401" s="175">
        <f>IF(N401="nulová",J401,0)</f>
        <v>0</v>
      </c>
      <c r="BJ401" s="17" t="s">
        <v>144</v>
      </c>
      <c r="BK401" s="175">
        <f>ROUND(I401*H401,2)</f>
        <v>0</v>
      </c>
      <c r="BL401" s="17" t="s">
        <v>220</v>
      </c>
      <c r="BM401" s="17" t="s">
        <v>734</v>
      </c>
    </row>
    <row r="402" spans="2:65" s="10" customFormat="1" ht="29.9" customHeight="1" x14ac:dyDescent="0.35">
      <c r="B402" s="149"/>
      <c r="D402" s="160" t="s">
        <v>72</v>
      </c>
      <c r="E402" s="161" t="s">
        <v>735</v>
      </c>
      <c r="F402" s="161" t="s">
        <v>736</v>
      </c>
      <c r="I402" s="152"/>
      <c r="J402" s="162">
        <f>BK402</f>
        <v>0</v>
      </c>
      <c r="L402" s="149"/>
      <c r="M402" s="154"/>
      <c r="N402" s="155"/>
      <c r="O402" s="155"/>
      <c r="P402" s="156">
        <f>SUM(P403:P448)</f>
        <v>0</v>
      </c>
      <c r="Q402" s="155"/>
      <c r="R402" s="156">
        <f>SUM(R403:R448)</f>
        <v>2.7855137199999995</v>
      </c>
      <c r="S402" s="155"/>
      <c r="T402" s="157">
        <f>SUM(T403:T448)</f>
        <v>0</v>
      </c>
      <c r="AR402" s="150" t="s">
        <v>144</v>
      </c>
      <c r="AT402" s="158" t="s">
        <v>72</v>
      </c>
      <c r="AU402" s="158" t="s">
        <v>22</v>
      </c>
      <c r="AY402" s="150" t="s">
        <v>136</v>
      </c>
      <c r="BK402" s="159">
        <f>SUM(BK403:BK448)</f>
        <v>0</v>
      </c>
    </row>
    <row r="403" spans="2:65" s="1" customFormat="1" ht="31.5" customHeight="1" x14ac:dyDescent="0.35">
      <c r="B403" s="163"/>
      <c r="C403" s="164" t="s">
        <v>737</v>
      </c>
      <c r="D403" s="164" t="s">
        <v>138</v>
      </c>
      <c r="E403" s="165" t="s">
        <v>738</v>
      </c>
      <c r="F403" s="166" t="s">
        <v>739</v>
      </c>
      <c r="G403" s="167" t="s">
        <v>476</v>
      </c>
      <c r="H403" s="168">
        <v>87.36</v>
      </c>
      <c r="I403" s="169"/>
      <c r="J403" s="170">
        <f>ROUND(I403*H403,2)</f>
        <v>0</v>
      </c>
      <c r="K403" s="166" t="s">
        <v>142</v>
      </c>
      <c r="L403" s="34"/>
      <c r="M403" s="171" t="s">
        <v>3</v>
      </c>
      <c r="N403" s="172" t="s">
        <v>45</v>
      </c>
      <c r="O403" s="35"/>
      <c r="P403" s="173">
        <f>O403*H403</f>
        <v>0</v>
      </c>
      <c r="Q403" s="173">
        <v>1.17E-3</v>
      </c>
      <c r="R403" s="173">
        <f>Q403*H403</f>
        <v>0.1022112</v>
      </c>
      <c r="S403" s="173">
        <v>0</v>
      </c>
      <c r="T403" s="174">
        <f>S403*H403</f>
        <v>0</v>
      </c>
      <c r="AR403" s="17" t="s">
        <v>220</v>
      </c>
      <c r="AT403" s="17" t="s">
        <v>138</v>
      </c>
      <c r="AU403" s="17" t="s">
        <v>144</v>
      </c>
      <c r="AY403" s="17" t="s">
        <v>136</v>
      </c>
      <c r="BE403" s="175">
        <f>IF(N403="základní",J403,0)</f>
        <v>0</v>
      </c>
      <c r="BF403" s="175">
        <f>IF(N403="snížená",J403,0)</f>
        <v>0</v>
      </c>
      <c r="BG403" s="175">
        <f>IF(N403="zákl. přenesená",J403,0)</f>
        <v>0</v>
      </c>
      <c r="BH403" s="175">
        <f>IF(N403="sníž. přenesená",J403,0)</f>
        <v>0</v>
      </c>
      <c r="BI403" s="175">
        <f>IF(N403="nulová",J403,0)</f>
        <v>0</v>
      </c>
      <c r="BJ403" s="17" t="s">
        <v>144</v>
      </c>
      <c r="BK403" s="175">
        <f>ROUND(I403*H403,2)</f>
        <v>0</v>
      </c>
      <c r="BL403" s="17" t="s">
        <v>220</v>
      </c>
      <c r="BM403" s="17" t="s">
        <v>740</v>
      </c>
    </row>
    <row r="404" spans="2:65" s="1" customFormat="1" ht="38" x14ac:dyDescent="0.35">
      <c r="B404" s="34"/>
      <c r="D404" s="177" t="s">
        <v>272</v>
      </c>
      <c r="F404" s="211" t="s">
        <v>741</v>
      </c>
      <c r="I404" s="212"/>
      <c r="L404" s="34"/>
      <c r="M404" s="63"/>
      <c r="N404" s="35"/>
      <c r="O404" s="35"/>
      <c r="P404" s="35"/>
      <c r="Q404" s="35"/>
      <c r="R404" s="35"/>
      <c r="S404" s="35"/>
      <c r="T404" s="64"/>
      <c r="AT404" s="17" t="s">
        <v>272</v>
      </c>
      <c r="AU404" s="17" t="s">
        <v>144</v>
      </c>
    </row>
    <row r="405" spans="2:65" s="11" customFormat="1" ht="12" x14ac:dyDescent="0.35">
      <c r="B405" s="176"/>
      <c r="D405" s="177" t="s">
        <v>146</v>
      </c>
      <c r="E405" s="178" t="s">
        <v>3</v>
      </c>
      <c r="F405" s="179" t="s">
        <v>742</v>
      </c>
      <c r="H405" s="180">
        <v>30</v>
      </c>
      <c r="I405" s="181"/>
      <c r="L405" s="176"/>
      <c r="M405" s="182"/>
      <c r="N405" s="183"/>
      <c r="O405" s="183"/>
      <c r="P405" s="183"/>
      <c r="Q405" s="183"/>
      <c r="R405" s="183"/>
      <c r="S405" s="183"/>
      <c r="T405" s="184"/>
      <c r="AT405" s="178" t="s">
        <v>146</v>
      </c>
      <c r="AU405" s="178" t="s">
        <v>144</v>
      </c>
      <c r="AV405" s="11" t="s">
        <v>144</v>
      </c>
      <c r="AW405" s="11" t="s">
        <v>37</v>
      </c>
      <c r="AX405" s="11" t="s">
        <v>73</v>
      </c>
      <c r="AY405" s="178" t="s">
        <v>136</v>
      </c>
    </row>
    <row r="406" spans="2:65" s="11" customFormat="1" ht="12" x14ac:dyDescent="0.35">
      <c r="B406" s="176"/>
      <c r="D406" s="177" t="s">
        <v>146</v>
      </c>
      <c r="E406" s="178" t="s">
        <v>3</v>
      </c>
      <c r="F406" s="179" t="s">
        <v>743</v>
      </c>
      <c r="H406" s="180">
        <v>9.36</v>
      </c>
      <c r="I406" s="181"/>
      <c r="L406" s="176"/>
      <c r="M406" s="182"/>
      <c r="N406" s="183"/>
      <c r="O406" s="183"/>
      <c r="P406" s="183"/>
      <c r="Q406" s="183"/>
      <c r="R406" s="183"/>
      <c r="S406" s="183"/>
      <c r="T406" s="184"/>
      <c r="AT406" s="178" t="s">
        <v>146</v>
      </c>
      <c r="AU406" s="178" t="s">
        <v>144</v>
      </c>
      <c r="AV406" s="11" t="s">
        <v>144</v>
      </c>
      <c r="AW406" s="11" t="s">
        <v>37</v>
      </c>
      <c r="AX406" s="11" t="s">
        <v>73</v>
      </c>
      <c r="AY406" s="178" t="s">
        <v>136</v>
      </c>
    </row>
    <row r="407" spans="2:65" s="11" customFormat="1" ht="12" x14ac:dyDescent="0.35">
      <c r="B407" s="176"/>
      <c r="D407" s="177" t="s">
        <v>146</v>
      </c>
      <c r="E407" s="178" t="s">
        <v>3</v>
      </c>
      <c r="F407" s="179" t="s">
        <v>744</v>
      </c>
      <c r="H407" s="180">
        <v>33</v>
      </c>
      <c r="I407" s="181"/>
      <c r="L407" s="176"/>
      <c r="M407" s="182"/>
      <c r="N407" s="183"/>
      <c r="O407" s="183"/>
      <c r="P407" s="183"/>
      <c r="Q407" s="183"/>
      <c r="R407" s="183"/>
      <c r="S407" s="183"/>
      <c r="T407" s="184"/>
      <c r="AT407" s="178" t="s">
        <v>146</v>
      </c>
      <c r="AU407" s="178" t="s">
        <v>144</v>
      </c>
      <c r="AV407" s="11" t="s">
        <v>144</v>
      </c>
      <c r="AW407" s="11" t="s">
        <v>37</v>
      </c>
      <c r="AX407" s="11" t="s">
        <v>73</v>
      </c>
      <c r="AY407" s="178" t="s">
        <v>136</v>
      </c>
    </row>
    <row r="408" spans="2:65" s="11" customFormat="1" ht="12" x14ac:dyDescent="0.35">
      <c r="B408" s="176"/>
      <c r="D408" s="177" t="s">
        <v>146</v>
      </c>
      <c r="E408" s="178" t="s">
        <v>3</v>
      </c>
      <c r="F408" s="179" t="s">
        <v>745</v>
      </c>
      <c r="H408" s="180">
        <v>15</v>
      </c>
      <c r="I408" s="181"/>
      <c r="L408" s="176"/>
      <c r="M408" s="182"/>
      <c r="N408" s="183"/>
      <c r="O408" s="183"/>
      <c r="P408" s="183"/>
      <c r="Q408" s="183"/>
      <c r="R408" s="183"/>
      <c r="S408" s="183"/>
      <c r="T408" s="184"/>
      <c r="AT408" s="178" t="s">
        <v>146</v>
      </c>
      <c r="AU408" s="178" t="s">
        <v>144</v>
      </c>
      <c r="AV408" s="11" t="s">
        <v>144</v>
      </c>
      <c r="AW408" s="11" t="s">
        <v>37</v>
      </c>
      <c r="AX408" s="11" t="s">
        <v>73</v>
      </c>
      <c r="AY408" s="178" t="s">
        <v>136</v>
      </c>
    </row>
    <row r="409" spans="2:65" s="12" customFormat="1" ht="12" x14ac:dyDescent="0.35">
      <c r="B409" s="185"/>
      <c r="D409" s="186" t="s">
        <v>146</v>
      </c>
      <c r="E409" s="187" t="s">
        <v>3</v>
      </c>
      <c r="F409" s="188" t="s">
        <v>149</v>
      </c>
      <c r="H409" s="189">
        <v>87.36</v>
      </c>
      <c r="I409" s="190"/>
      <c r="L409" s="185"/>
      <c r="M409" s="191"/>
      <c r="N409" s="192"/>
      <c r="O409" s="192"/>
      <c r="P409" s="192"/>
      <c r="Q409" s="192"/>
      <c r="R409" s="192"/>
      <c r="S409" s="192"/>
      <c r="T409" s="193"/>
      <c r="AT409" s="194" t="s">
        <v>146</v>
      </c>
      <c r="AU409" s="194" t="s">
        <v>144</v>
      </c>
      <c r="AV409" s="12" t="s">
        <v>143</v>
      </c>
      <c r="AW409" s="12" t="s">
        <v>37</v>
      </c>
      <c r="AX409" s="12" t="s">
        <v>22</v>
      </c>
      <c r="AY409" s="194" t="s">
        <v>136</v>
      </c>
    </row>
    <row r="410" spans="2:65" s="1" customFormat="1" ht="22.5" customHeight="1" x14ac:dyDescent="0.35">
      <c r="B410" s="163"/>
      <c r="C410" s="201" t="s">
        <v>746</v>
      </c>
      <c r="D410" s="201" t="s">
        <v>209</v>
      </c>
      <c r="E410" s="202" t="s">
        <v>747</v>
      </c>
      <c r="F410" s="203" t="s">
        <v>748</v>
      </c>
      <c r="G410" s="204" t="s">
        <v>205</v>
      </c>
      <c r="H410" s="205">
        <v>27.202999999999999</v>
      </c>
      <c r="I410" s="206"/>
      <c r="J410" s="207">
        <f>ROUND(I410*H410,2)</f>
        <v>0</v>
      </c>
      <c r="K410" s="203" t="s">
        <v>142</v>
      </c>
      <c r="L410" s="208"/>
      <c r="M410" s="209" t="s">
        <v>3</v>
      </c>
      <c r="N410" s="210" t="s">
        <v>45</v>
      </c>
      <c r="O410" s="35"/>
      <c r="P410" s="173">
        <f>O410*H410</f>
        <v>0</v>
      </c>
      <c r="Q410" s="173">
        <v>1.9199999999999998E-2</v>
      </c>
      <c r="R410" s="173">
        <f>Q410*H410</f>
        <v>0.52229759999999992</v>
      </c>
      <c r="S410" s="173">
        <v>0</v>
      </c>
      <c r="T410" s="174">
        <f>S410*H410</f>
        <v>0</v>
      </c>
      <c r="AR410" s="17" t="s">
        <v>301</v>
      </c>
      <c r="AT410" s="17" t="s">
        <v>209</v>
      </c>
      <c r="AU410" s="17" t="s">
        <v>144</v>
      </c>
      <c r="AY410" s="17" t="s">
        <v>136</v>
      </c>
      <c r="BE410" s="175">
        <f>IF(N410="základní",J410,0)</f>
        <v>0</v>
      </c>
      <c r="BF410" s="175">
        <f>IF(N410="snížená",J410,0)</f>
        <v>0</v>
      </c>
      <c r="BG410" s="175">
        <f>IF(N410="zákl. přenesená",J410,0)</f>
        <v>0</v>
      </c>
      <c r="BH410" s="175">
        <f>IF(N410="sníž. přenesená",J410,0)</f>
        <v>0</v>
      </c>
      <c r="BI410" s="175">
        <f>IF(N410="nulová",J410,0)</f>
        <v>0</v>
      </c>
      <c r="BJ410" s="17" t="s">
        <v>144</v>
      </c>
      <c r="BK410" s="175">
        <f>ROUND(I410*H410,2)</f>
        <v>0</v>
      </c>
      <c r="BL410" s="17" t="s">
        <v>220</v>
      </c>
      <c r="BM410" s="17" t="s">
        <v>749</v>
      </c>
    </row>
    <row r="411" spans="2:65" s="11" customFormat="1" ht="12" x14ac:dyDescent="0.35">
      <c r="B411" s="176"/>
      <c r="D411" s="177" t="s">
        <v>146</v>
      </c>
      <c r="E411" s="178" t="s">
        <v>3</v>
      </c>
      <c r="F411" s="179" t="s">
        <v>750</v>
      </c>
      <c r="H411" s="180">
        <v>9.7650000000000006</v>
      </c>
      <c r="I411" s="181"/>
      <c r="L411" s="176"/>
      <c r="M411" s="182"/>
      <c r="N411" s="183"/>
      <c r="O411" s="183"/>
      <c r="P411" s="183"/>
      <c r="Q411" s="183"/>
      <c r="R411" s="183"/>
      <c r="S411" s="183"/>
      <c r="T411" s="184"/>
      <c r="AT411" s="178" t="s">
        <v>146</v>
      </c>
      <c r="AU411" s="178" t="s">
        <v>144</v>
      </c>
      <c r="AV411" s="11" t="s">
        <v>144</v>
      </c>
      <c r="AW411" s="11" t="s">
        <v>37</v>
      </c>
      <c r="AX411" s="11" t="s">
        <v>73</v>
      </c>
      <c r="AY411" s="178" t="s">
        <v>136</v>
      </c>
    </row>
    <row r="412" spans="2:65" s="11" customFormat="1" ht="12" x14ac:dyDescent="0.35">
      <c r="B412" s="176"/>
      <c r="D412" s="177" t="s">
        <v>146</v>
      </c>
      <c r="E412" s="178" t="s">
        <v>3</v>
      </c>
      <c r="F412" s="179" t="s">
        <v>751</v>
      </c>
      <c r="H412" s="180">
        <v>2.948</v>
      </c>
      <c r="I412" s="181"/>
      <c r="L412" s="176"/>
      <c r="M412" s="182"/>
      <c r="N412" s="183"/>
      <c r="O412" s="183"/>
      <c r="P412" s="183"/>
      <c r="Q412" s="183"/>
      <c r="R412" s="183"/>
      <c r="S412" s="183"/>
      <c r="T412" s="184"/>
      <c r="AT412" s="178" t="s">
        <v>146</v>
      </c>
      <c r="AU412" s="178" t="s">
        <v>144</v>
      </c>
      <c r="AV412" s="11" t="s">
        <v>144</v>
      </c>
      <c r="AW412" s="11" t="s">
        <v>37</v>
      </c>
      <c r="AX412" s="11" t="s">
        <v>73</v>
      </c>
      <c r="AY412" s="178" t="s">
        <v>136</v>
      </c>
    </row>
    <row r="413" spans="2:65" s="11" customFormat="1" ht="12" x14ac:dyDescent="0.35">
      <c r="B413" s="176"/>
      <c r="D413" s="177" t="s">
        <v>146</v>
      </c>
      <c r="E413" s="178" t="s">
        <v>3</v>
      </c>
      <c r="F413" s="179" t="s">
        <v>752</v>
      </c>
      <c r="H413" s="180">
        <v>10.395</v>
      </c>
      <c r="I413" s="181"/>
      <c r="L413" s="176"/>
      <c r="M413" s="182"/>
      <c r="N413" s="183"/>
      <c r="O413" s="183"/>
      <c r="P413" s="183"/>
      <c r="Q413" s="183"/>
      <c r="R413" s="183"/>
      <c r="S413" s="183"/>
      <c r="T413" s="184"/>
      <c r="AT413" s="178" t="s">
        <v>146</v>
      </c>
      <c r="AU413" s="178" t="s">
        <v>144</v>
      </c>
      <c r="AV413" s="11" t="s">
        <v>144</v>
      </c>
      <c r="AW413" s="11" t="s">
        <v>37</v>
      </c>
      <c r="AX413" s="11" t="s">
        <v>73</v>
      </c>
      <c r="AY413" s="178" t="s">
        <v>136</v>
      </c>
    </row>
    <row r="414" spans="2:65" s="11" customFormat="1" ht="12" x14ac:dyDescent="0.35">
      <c r="B414" s="176"/>
      <c r="D414" s="177" t="s">
        <v>146</v>
      </c>
      <c r="E414" s="178" t="s">
        <v>3</v>
      </c>
      <c r="F414" s="179" t="s">
        <v>753</v>
      </c>
      <c r="H414" s="180">
        <v>4.0949999999999998</v>
      </c>
      <c r="I414" s="181"/>
      <c r="L414" s="176"/>
      <c r="M414" s="182"/>
      <c r="N414" s="183"/>
      <c r="O414" s="183"/>
      <c r="P414" s="183"/>
      <c r="Q414" s="183"/>
      <c r="R414" s="183"/>
      <c r="S414" s="183"/>
      <c r="T414" s="184"/>
      <c r="AT414" s="178" t="s">
        <v>146</v>
      </c>
      <c r="AU414" s="178" t="s">
        <v>144</v>
      </c>
      <c r="AV414" s="11" t="s">
        <v>144</v>
      </c>
      <c r="AW414" s="11" t="s">
        <v>37</v>
      </c>
      <c r="AX414" s="11" t="s">
        <v>73</v>
      </c>
      <c r="AY414" s="178" t="s">
        <v>136</v>
      </c>
    </row>
    <row r="415" spans="2:65" s="12" customFormat="1" ht="12" x14ac:dyDescent="0.35">
      <c r="B415" s="185"/>
      <c r="D415" s="186" t="s">
        <v>146</v>
      </c>
      <c r="E415" s="187" t="s">
        <v>3</v>
      </c>
      <c r="F415" s="188" t="s">
        <v>149</v>
      </c>
      <c r="H415" s="189">
        <v>27.202999999999999</v>
      </c>
      <c r="I415" s="190"/>
      <c r="L415" s="185"/>
      <c r="M415" s="191"/>
      <c r="N415" s="192"/>
      <c r="O415" s="192"/>
      <c r="P415" s="192"/>
      <c r="Q415" s="192"/>
      <c r="R415" s="192"/>
      <c r="S415" s="192"/>
      <c r="T415" s="193"/>
      <c r="AT415" s="194" t="s">
        <v>146</v>
      </c>
      <c r="AU415" s="194" t="s">
        <v>144</v>
      </c>
      <c r="AV415" s="12" t="s">
        <v>143</v>
      </c>
      <c r="AW415" s="12" t="s">
        <v>37</v>
      </c>
      <c r="AX415" s="12" t="s">
        <v>22</v>
      </c>
      <c r="AY415" s="194" t="s">
        <v>136</v>
      </c>
    </row>
    <row r="416" spans="2:65" s="1" customFormat="1" ht="31.5" customHeight="1" x14ac:dyDescent="0.35">
      <c r="B416" s="163"/>
      <c r="C416" s="164" t="s">
        <v>754</v>
      </c>
      <c r="D416" s="164" t="s">
        <v>138</v>
      </c>
      <c r="E416" s="165" t="s">
        <v>755</v>
      </c>
      <c r="F416" s="166" t="s">
        <v>756</v>
      </c>
      <c r="G416" s="167" t="s">
        <v>476</v>
      </c>
      <c r="H416" s="168">
        <v>89.7</v>
      </c>
      <c r="I416" s="169"/>
      <c r="J416" s="170">
        <f>ROUND(I416*H416,2)</f>
        <v>0</v>
      </c>
      <c r="K416" s="166" t="s">
        <v>142</v>
      </c>
      <c r="L416" s="34"/>
      <c r="M416" s="171" t="s">
        <v>3</v>
      </c>
      <c r="N416" s="172" t="s">
        <v>45</v>
      </c>
      <c r="O416" s="35"/>
      <c r="P416" s="173">
        <f>O416*H416</f>
        <v>0</v>
      </c>
      <c r="Q416" s="173">
        <v>7.7999999999999999E-4</v>
      </c>
      <c r="R416" s="173">
        <f>Q416*H416</f>
        <v>6.9966E-2</v>
      </c>
      <c r="S416" s="173">
        <v>0</v>
      </c>
      <c r="T416" s="174">
        <f>S416*H416</f>
        <v>0</v>
      </c>
      <c r="AR416" s="17" t="s">
        <v>220</v>
      </c>
      <c r="AT416" s="17" t="s">
        <v>138</v>
      </c>
      <c r="AU416" s="17" t="s">
        <v>144</v>
      </c>
      <c r="AY416" s="17" t="s">
        <v>136</v>
      </c>
      <c r="BE416" s="175">
        <f>IF(N416="základní",J416,0)</f>
        <v>0</v>
      </c>
      <c r="BF416" s="175">
        <f>IF(N416="snížená",J416,0)</f>
        <v>0</v>
      </c>
      <c r="BG416" s="175">
        <f>IF(N416="zákl. přenesená",J416,0)</f>
        <v>0</v>
      </c>
      <c r="BH416" s="175">
        <f>IF(N416="sníž. přenesená",J416,0)</f>
        <v>0</v>
      </c>
      <c r="BI416" s="175">
        <f>IF(N416="nulová",J416,0)</f>
        <v>0</v>
      </c>
      <c r="BJ416" s="17" t="s">
        <v>144</v>
      </c>
      <c r="BK416" s="175">
        <f>ROUND(I416*H416,2)</f>
        <v>0</v>
      </c>
      <c r="BL416" s="17" t="s">
        <v>220</v>
      </c>
      <c r="BM416" s="17" t="s">
        <v>757</v>
      </c>
    </row>
    <row r="417" spans="2:65" s="1" customFormat="1" ht="38" x14ac:dyDescent="0.35">
      <c r="B417" s="34"/>
      <c r="D417" s="177" t="s">
        <v>272</v>
      </c>
      <c r="F417" s="211" t="s">
        <v>741</v>
      </c>
      <c r="I417" s="212"/>
      <c r="L417" s="34"/>
      <c r="M417" s="63"/>
      <c r="N417" s="35"/>
      <c r="O417" s="35"/>
      <c r="P417" s="35"/>
      <c r="Q417" s="35"/>
      <c r="R417" s="35"/>
      <c r="S417" s="35"/>
      <c r="T417" s="64"/>
      <c r="AT417" s="17" t="s">
        <v>272</v>
      </c>
      <c r="AU417" s="17" t="s">
        <v>144</v>
      </c>
    </row>
    <row r="418" spans="2:65" s="11" customFormat="1" ht="12" x14ac:dyDescent="0.35">
      <c r="B418" s="176"/>
      <c r="D418" s="177" t="s">
        <v>146</v>
      </c>
      <c r="E418" s="178" t="s">
        <v>3</v>
      </c>
      <c r="F418" s="179" t="s">
        <v>742</v>
      </c>
      <c r="H418" s="180">
        <v>30</v>
      </c>
      <c r="I418" s="181"/>
      <c r="L418" s="176"/>
      <c r="M418" s="182"/>
      <c r="N418" s="183"/>
      <c r="O418" s="183"/>
      <c r="P418" s="183"/>
      <c r="Q418" s="183"/>
      <c r="R418" s="183"/>
      <c r="S418" s="183"/>
      <c r="T418" s="184"/>
      <c r="AT418" s="178" t="s">
        <v>146</v>
      </c>
      <c r="AU418" s="178" t="s">
        <v>144</v>
      </c>
      <c r="AV418" s="11" t="s">
        <v>144</v>
      </c>
      <c r="AW418" s="11" t="s">
        <v>37</v>
      </c>
      <c r="AX418" s="11" t="s">
        <v>73</v>
      </c>
      <c r="AY418" s="178" t="s">
        <v>136</v>
      </c>
    </row>
    <row r="419" spans="2:65" s="11" customFormat="1" ht="12" x14ac:dyDescent="0.35">
      <c r="B419" s="176"/>
      <c r="D419" s="177" t="s">
        <v>146</v>
      </c>
      <c r="E419" s="178" t="s">
        <v>3</v>
      </c>
      <c r="F419" s="179" t="s">
        <v>758</v>
      </c>
      <c r="H419" s="180">
        <v>11.7</v>
      </c>
      <c r="I419" s="181"/>
      <c r="L419" s="176"/>
      <c r="M419" s="182"/>
      <c r="N419" s="183"/>
      <c r="O419" s="183"/>
      <c r="P419" s="183"/>
      <c r="Q419" s="183"/>
      <c r="R419" s="183"/>
      <c r="S419" s="183"/>
      <c r="T419" s="184"/>
      <c r="AT419" s="178" t="s">
        <v>146</v>
      </c>
      <c r="AU419" s="178" t="s">
        <v>144</v>
      </c>
      <c r="AV419" s="11" t="s">
        <v>144</v>
      </c>
      <c r="AW419" s="11" t="s">
        <v>37</v>
      </c>
      <c r="AX419" s="11" t="s">
        <v>73</v>
      </c>
      <c r="AY419" s="178" t="s">
        <v>136</v>
      </c>
    </row>
    <row r="420" spans="2:65" s="11" customFormat="1" ht="12" x14ac:dyDescent="0.35">
      <c r="B420" s="176"/>
      <c r="D420" s="177" t="s">
        <v>146</v>
      </c>
      <c r="E420" s="178" t="s">
        <v>3</v>
      </c>
      <c r="F420" s="179" t="s">
        <v>744</v>
      </c>
      <c r="H420" s="180">
        <v>33</v>
      </c>
      <c r="I420" s="181"/>
      <c r="L420" s="176"/>
      <c r="M420" s="182"/>
      <c r="N420" s="183"/>
      <c r="O420" s="183"/>
      <c r="P420" s="183"/>
      <c r="Q420" s="183"/>
      <c r="R420" s="183"/>
      <c r="S420" s="183"/>
      <c r="T420" s="184"/>
      <c r="AT420" s="178" t="s">
        <v>146</v>
      </c>
      <c r="AU420" s="178" t="s">
        <v>144</v>
      </c>
      <c r="AV420" s="11" t="s">
        <v>144</v>
      </c>
      <c r="AW420" s="11" t="s">
        <v>37</v>
      </c>
      <c r="AX420" s="11" t="s">
        <v>73</v>
      </c>
      <c r="AY420" s="178" t="s">
        <v>136</v>
      </c>
    </row>
    <row r="421" spans="2:65" s="11" customFormat="1" ht="12" x14ac:dyDescent="0.35">
      <c r="B421" s="176"/>
      <c r="D421" s="177" t="s">
        <v>146</v>
      </c>
      <c r="E421" s="178" t="s">
        <v>3</v>
      </c>
      <c r="F421" s="179" t="s">
        <v>745</v>
      </c>
      <c r="H421" s="180">
        <v>15</v>
      </c>
      <c r="I421" s="181"/>
      <c r="L421" s="176"/>
      <c r="M421" s="182"/>
      <c r="N421" s="183"/>
      <c r="O421" s="183"/>
      <c r="P421" s="183"/>
      <c r="Q421" s="183"/>
      <c r="R421" s="183"/>
      <c r="S421" s="183"/>
      <c r="T421" s="184"/>
      <c r="AT421" s="178" t="s">
        <v>146</v>
      </c>
      <c r="AU421" s="178" t="s">
        <v>144</v>
      </c>
      <c r="AV421" s="11" t="s">
        <v>144</v>
      </c>
      <c r="AW421" s="11" t="s">
        <v>37</v>
      </c>
      <c r="AX421" s="11" t="s">
        <v>73</v>
      </c>
      <c r="AY421" s="178" t="s">
        <v>136</v>
      </c>
    </row>
    <row r="422" spans="2:65" s="12" customFormat="1" ht="12" x14ac:dyDescent="0.35">
      <c r="B422" s="185"/>
      <c r="D422" s="186" t="s">
        <v>146</v>
      </c>
      <c r="E422" s="187" t="s">
        <v>3</v>
      </c>
      <c r="F422" s="188" t="s">
        <v>149</v>
      </c>
      <c r="H422" s="189">
        <v>89.7</v>
      </c>
      <c r="I422" s="190"/>
      <c r="L422" s="185"/>
      <c r="M422" s="191"/>
      <c r="N422" s="192"/>
      <c r="O422" s="192"/>
      <c r="P422" s="192"/>
      <c r="Q422" s="192"/>
      <c r="R422" s="192"/>
      <c r="S422" s="192"/>
      <c r="T422" s="193"/>
      <c r="AT422" s="194" t="s">
        <v>146</v>
      </c>
      <c r="AU422" s="194" t="s">
        <v>144</v>
      </c>
      <c r="AV422" s="12" t="s">
        <v>143</v>
      </c>
      <c r="AW422" s="12" t="s">
        <v>37</v>
      </c>
      <c r="AX422" s="12" t="s">
        <v>22</v>
      </c>
      <c r="AY422" s="194" t="s">
        <v>136</v>
      </c>
    </row>
    <row r="423" spans="2:65" s="1" customFormat="1" ht="22.5" customHeight="1" x14ac:dyDescent="0.35">
      <c r="B423" s="163"/>
      <c r="C423" s="201" t="s">
        <v>759</v>
      </c>
      <c r="D423" s="201" t="s">
        <v>209</v>
      </c>
      <c r="E423" s="202" t="s">
        <v>747</v>
      </c>
      <c r="F423" s="203" t="s">
        <v>748</v>
      </c>
      <c r="G423" s="204" t="s">
        <v>205</v>
      </c>
      <c r="H423" s="205">
        <v>16.254000000000001</v>
      </c>
      <c r="I423" s="206"/>
      <c r="J423" s="207">
        <f>ROUND(I423*H423,2)</f>
        <v>0</v>
      </c>
      <c r="K423" s="203" t="s">
        <v>142</v>
      </c>
      <c r="L423" s="208"/>
      <c r="M423" s="209" t="s">
        <v>3</v>
      </c>
      <c r="N423" s="210" t="s">
        <v>45</v>
      </c>
      <c r="O423" s="35"/>
      <c r="P423" s="173">
        <f>O423*H423</f>
        <v>0</v>
      </c>
      <c r="Q423" s="173">
        <v>1.9199999999999998E-2</v>
      </c>
      <c r="R423" s="173">
        <f>Q423*H423</f>
        <v>0.31207679999999999</v>
      </c>
      <c r="S423" s="173">
        <v>0</v>
      </c>
      <c r="T423" s="174">
        <f>S423*H423</f>
        <v>0</v>
      </c>
      <c r="AR423" s="17" t="s">
        <v>301</v>
      </c>
      <c r="AT423" s="17" t="s">
        <v>209</v>
      </c>
      <c r="AU423" s="17" t="s">
        <v>144</v>
      </c>
      <c r="AY423" s="17" t="s">
        <v>136</v>
      </c>
      <c r="BE423" s="175">
        <f>IF(N423="základní",J423,0)</f>
        <v>0</v>
      </c>
      <c r="BF423" s="175">
        <f>IF(N423="snížená",J423,0)</f>
        <v>0</v>
      </c>
      <c r="BG423" s="175">
        <f>IF(N423="zákl. přenesená",J423,0)</f>
        <v>0</v>
      </c>
      <c r="BH423" s="175">
        <f>IF(N423="sníž. přenesená",J423,0)</f>
        <v>0</v>
      </c>
      <c r="BI423" s="175">
        <f>IF(N423="nulová",J423,0)</f>
        <v>0</v>
      </c>
      <c r="BJ423" s="17" t="s">
        <v>144</v>
      </c>
      <c r="BK423" s="175">
        <f>ROUND(I423*H423,2)</f>
        <v>0</v>
      </c>
      <c r="BL423" s="17" t="s">
        <v>220</v>
      </c>
      <c r="BM423" s="17" t="s">
        <v>760</v>
      </c>
    </row>
    <row r="424" spans="2:65" s="11" customFormat="1" ht="12" x14ac:dyDescent="0.35">
      <c r="B424" s="176"/>
      <c r="D424" s="177" t="s">
        <v>146</v>
      </c>
      <c r="E424" s="178" t="s">
        <v>3</v>
      </c>
      <c r="F424" s="179" t="s">
        <v>761</v>
      </c>
      <c r="H424" s="180">
        <v>5.04</v>
      </c>
      <c r="I424" s="181"/>
      <c r="L424" s="176"/>
      <c r="M424" s="182"/>
      <c r="N424" s="183"/>
      <c r="O424" s="183"/>
      <c r="P424" s="183"/>
      <c r="Q424" s="183"/>
      <c r="R424" s="183"/>
      <c r="S424" s="183"/>
      <c r="T424" s="184"/>
      <c r="AT424" s="178" t="s">
        <v>146</v>
      </c>
      <c r="AU424" s="178" t="s">
        <v>144</v>
      </c>
      <c r="AV424" s="11" t="s">
        <v>144</v>
      </c>
      <c r="AW424" s="11" t="s">
        <v>37</v>
      </c>
      <c r="AX424" s="11" t="s">
        <v>73</v>
      </c>
      <c r="AY424" s="178" t="s">
        <v>136</v>
      </c>
    </row>
    <row r="425" spans="2:65" s="11" customFormat="1" ht="12" x14ac:dyDescent="0.35">
      <c r="B425" s="176"/>
      <c r="D425" s="177" t="s">
        <v>146</v>
      </c>
      <c r="E425" s="178" t="s">
        <v>3</v>
      </c>
      <c r="F425" s="179" t="s">
        <v>762</v>
      </c>
      <c r="H425" s="180">
        <v>2.4569999999999999</v>
      </c>
      <c r="I425" s="181"/>
      <c r="L425" s="176"/>
      <c r="M425" s="182"/>
      <c r="N425" s="183"/>
      <c r="O425" s="183"/>
      <c r="P425" s="183"/>
      <c r="Q425" s="183"/>
      <c r="R425" s="183"/>
      <c r="S425" s="183"/>
      <c r="T425" s="184"/>
      <c r="AT425" s="178" t="s">
        <v>146</v>
      </c>
      <c r="AU425" s="178" t="s">
        <v>144</v>
      </c>
      <c r="AV425" s="11" t="s">
        <v>144</v>
      </c>
      <c r="AW425" s="11" t="s">
        <v>37</v>
      </c>
      <c r="AX425" s="11" t="s">
        <v>73</v>
      </c>
      <c r="AY425" s="178" t="s">
        <v>136</v>
      </c>
    </row>
    <row r="426" spans="2:65" s="11" customFormat="1" ht="12" x14ac:dyDescent="0.35">
      <c r="B426" s="176"/>
      <c r="D426" s="177" t="s">
        <v>146</v>
      </c>
      <c r="E426" s="178" t="s">
        <v>3</v>
      </c>
      <c r="F426" s="179" t="s">
        <v>763</v>
      </c>
      <c r="H426" s="180">
        <v>6.2370000000000001</v>
      </c>
      <c r="I426" s="181"/>
      <c r="L426" s="176"/>
      <c r="M426" s="182"/>
      <c r="N426" s="183"/>
      <c r="O426" s="183"/>
      <c r="P426" s="183"/>
      <c r="Q426" s="183"/>
      <c r="R426" s="183"/>
      <c r="S426" s="183"/>
      <c r="T426" s="184"/>
      <c r="AT426" s="178" t="s">
        <v>146</v>
      </c>
      <c r="AU426" s="178" t="s">
        <v>144</v>
      </c>
      <c r="AV426" s="11" t="s">
        <v>144</v>
      </c>
      <c r="AW426" s="11" t="s">
        <v>37</v>
      </c>
      <c r="AX426" s="11" t="s">
        <v>73</v>
      </c>
      <c r="AY426" s="178" t="s">
        <v>136</v>
      </c>
    </row>
    <row r="427" spans="2:65" s="11" customFormat="1" ht="12" x14ac:dyDescent="0.35">
      <c r="B427" s="176"/>
      <c r="D427" s="177" t="s">
        <v>146</v>
      </c>
      <c r="E427" s="178" t="s">
        <v>3</v>
      </c>
      <c r="F427" s="179" t="s">
        <v>764</v>
      </c>
      <c r="H427" s="180">
        <v>2.52</v>
      </c>
      <c r="I427" s="181"/>
      <c r="L427" s="176"/>
      <c r="M427" s="182"/>
      <c r="N427" s="183"/>
      <c r="O427" s="183"/>
      <c r="P427" s="183"/>
      <c r="Q427" s="183"/>
      <c r="R427" s="183"/>
      <c r="S427" s="183"/>
      <c r="T427" s="184"/>
      <c r="AT427" s="178" t="s">
        <v>146</v>
      </c>
      <c r="AU427" s="178" t="s">
        <v>144</v>
      </c>
      <c r="AV427" s="11" t="s">
        <v>144</v>
      </c>
      <c r="AW427" s="11" t="s">
        <v>37</v>
      </c>
      <c r="AX427" s="11" t="s">
        <v>73</v>
      </c>
      <c r="AY427" s="178" t="s">
        <v>136</v>
      </c>
    </row>
    <row r="428" spans="2:65" s="12" customFormat="1" ht="12" x14ac:dyDescent="0.35">
      <c r="B428" s="185"/>
      <c r="D428" s="186" t="s">
        <v>146</v>
      </c>
      <c r="E428" s="187" t="s">
        <v>3</v>
      </c>
      <c r="F428" s="188" t="s">
        <v>149</v>
      </c>
      <c r="H428" s="189">
        <v>16.254000000000001</v>
      </c>
      <c r="I428" s="190"/>
      <c r="L428" s="185"/>
      <c r="M428" s="191"/>
      <c r="N428" s="192"/>
      <c r="O428" s="192"/>
      <c r="P428" s="192"/>
      <c r="Q428" s="192"/>
      <c r="R428" s="192"/>
      <c r="S428" s="192"/>
      <c r="T428" s="193"/>
      <c r="AT428" s="194" t="s">
        <v>146</v>
      </c>
      <c r="AU428" s="194" t="s">
        <v>144</v>
      </c>
      <c r="AV428" s="12" t="s">
        <v>143</v>
      </c>
      <c r="AW428" s="12" t="s">
        <v>37</v>
      </c>
      <c r="AX428" s="12" t="s">
        <v>22</v>
      </c>
      <c r="AY428" s="194" t="s">
        <v>136</v>
      </c>
    </row>
    <row r="429" spans="2:65" s="1" customFormat="1" ht="31.5" customHeight="1" x14ac:dyDescent="0.35">
      <c r="B429" s="163"/>
      <c r="C429" s="164" t="s">
        <v>765</v>
      </c>
      <c r="D429" s="164" t="s">
        <v>138</v>
      </c>
      <c r="E429" s="165" t="s">
        <v>766</v>
      </c>
      <c r="F429" s="166" t="s">
        <v>767</v>
      </c>
      <c r="G429" s="167" t="s">
        <v>476</v>
      </c>
      <c r="H429" s="168">
        <v>76.536000000000001</v>
      </c>
      <c r="I429" s="169"/>
      <c r="J429" s="170">
        <f>ROUND(I429*H429,2)</f>
        <v>0</v>
      </c>
      <c r="K429" s="166" t="s">
        <v>142</v>
      </c>
      <c r="L429" s="34"/>
      <c r="M429" s="171" t="s">
        <v>3</v>
      </c>
      <c r="N429" s="172" t="s">
        <v>45</v>
      </c>
      <c r="O429" s="35"/>
      <c r="P429" s="173">
        <f>O429*H429</f>
        <v>0</v>
      </c>
      <c r="Q429" s="173">
        <v>4.2999999999999999E-4</v>
      </c>
      <c r="R429" s="173">
        <f>Q429*H429</f>
        <v>3.2910479999999999E-2</v>
      </c>
      <c r="S429" s="173">
        <v>0</v>
      </c>
      <c r="T429" s="174">
        <f>S429*H429</f>
        <v>0</v>
      </c>
      <c r="AR429" s="17" t="s">
        <v>220</v>
      </c>
      <c r="AT429" s="17" t="s">
        <v>138</v>
      </c>
      <c r="AU429" s="17" t="s">
        <v>144</v>
      </c>
      <c r="AY429" s="17" t="s">
        <v>136</v>
      </c>
      <c r="BE429" s="175">
        <f>IF(N429="základní",J429,0)</f>
        <v>0</v>
      </c>
      <c r="BF429" s="175">
        <f>IF(N429="snížená",J429,0)</f>
        <v>0</v>
      </c>
      <c r="BG429" s="175">
        <f>IF(N429="zákl. přenesená",J429,0)</f>
        <v>0</v>
      </c>
      <c r="BH429" s="175">
        <f>IF(N429="sníž. přenesená",J429,0)</f>
        <v>0</v>
      </c>
      <c r="BI429" s="175">
        <f>IF(N429="nulová",J429,0)</f>
        <v>0</v>
      </c>
      <c r="BJ429" s="17" t="s">
        <v>144</v>
      </c>
      <c r="BK429" s="175">
        <f>ROUND(I429*H429,2)</f>
        <v>0</v>
      </c>
      <c r="BL429" s="17" t="s">
        <v>220</v>
      </c>
      <c r="BM429" s="17" t="s">
        <v>768</v>
      </c>
    </row>
    <row r="430" spans="2:65" s="11" customFormat="1" ht="12" x14ac:dyDescent="0.35">
      <c r="B430" s="176"/>
      <c r="D430" s="177" t="s">
        <v>146</v>
      </c>
      <c r="E430" s="178" t="s">
        <v>3</v>
      </c>
      <c r="F430" s="179" t="s">
        <v>769</v>
      </c>
      <c r="H430" s="180">
        <v>22.32</v>
      </c>
      <c r="I430" s="181"/>
      <c r="L430" s="176"/>
      <c r="M430" s="182"/>
      <c r="N430" s="183"/>
      <c r="O430" s="183"/>
      <c r="P430" s="183"/>
      <c r="Q430" s="183"/>
      <c r="R430" s="183"/>
      <c r="S430" s="183"/>
      <c r="T430" s="184"/>
      <c r="AT430" s="178" t="s">
        <v>146</v>
      </c>
      <c r="AU430" s="178" t="s">
        <v>144</v>
      </c>
      <c r="AV430" s="11" t="s">
        <v>144</v>
      </c>
      <c r="AW430" s="11" t="s">
        <v>37</v>
      </c>
      <c r="AX430" s="11" t="s">
        <v>73</v>
      </c>
      <c r="AY430" s="178" t="s">
        <v>136</v>
      </c>
    </row>
    <row r="431" spans="2:65" s="11" customFormat="1" ht="12" x14ac:dyDescent="0.35">
      <c r="B431" s="176"/>
      <c r="D431" s="177" t="s">
        <v>146</v>
      </c>
      <c r="E431" s="178" t="s">
        <v>3</v>
      </c>
      <c r="F431" s="179" t="s">
        <v>770</v>
      </c>
      <c r="H431" s="180">
        <v>12.88</v>
      </c>
      <c r="I431" s="181"/>
      <c r="L431" s="176"/>
      <c r="M431" s="182"/>
      <c r="N431" s="183"/>
      <c r="O431" s="183"/>
      <c r="P431" s="183"/>
      <c r="Q431" s="183"/>
      <c r="R431" s="183"/>
      <c r="S431" s="183"/>
      <c r="T431" s="184"/>
      <c r="AT431" s="178" t="s">
        <v>146</v>
      </c>
      <c r="AU431" s="178" t="s">
        <v>144</v>
      </c>
      <c r="AV431" s="11" t="s">
        <v>144</v>
      </c>
      <c r="AW431" s="11" t="s">
        <v>37</v>
      </c>
      <c r="AX431" s="11" t="s">
        <v>73</v>
      </c>
      <c r="AY431" s="178" t="s">
        <v>136</v>
      </c>
    </row>
    <row r="432" spans="2:65" s="11" customFormat="1" ht="12" x14ac:dyDescent="0.35">
      <c r="B432" s="176"/>
      <c r="D432" s="177" t="s">
        <v>146</v>
      </c>
      <c r="E432" s="178" t="s">
        <v>3</v>
      </c>
      <c r="F432" s="179" t="s">
        <v>771</v>
      </c>
      <c r="H432" s="180">
        <v>16.3</v>
      </c>
      <c r="I432" s="181"/>
      <c r="L432" s="176"/>
      <c r="M432" s="182"/>
      <c r="N432" s="183"/>
      <c r="O432" s="183"/>
      <c r="P432" s="183"/>
      <c r="Q432" s="183"/>
      <c r="R432" s="183"/>
      <c r="S432" s="183"/>
      <c r="T432" s="184"/>
      <c r="AT432" s="178" t="s">
        <v>146</v>
      </c>
      <c r="AU432" s="178" t="s">
        <v>144</v>
      </c>
      <c r="AV432" s="11" t="s">
        <v>144</v>
      </c>
      <c r="AW432" s="11" t="s">
        <v>37</v>
      </c>
      <c r="AX432" s="11" t="s">
        <v>73</v>
      </c>
      <c r="AY432" s="178" t="s">
        <v>136</v>
      </c>
    </row>
    <row r="433" spans="2:65" s="11" customFormat="1" ht="12" x14ac:dyDescent="0.35">
      <c r="B433" s="176"/>
      <c r="D433" s="177" t="s">
        <v>146</v>
      </c>
      <c r="E433" s="178" t="s">
        <v>3</v>
      </c>
      <c r="F433" s="179" t="s">
        <v>772</v>
      </c>
      <c r="H433" s="180">
        <v>5.0759999999999996</v>
      </c>
      <c r="I433" s="181"/>
      <c r="L433" s="176"/>
      <c r="M433" s="182"/>
      <c r="N433" s="183"/>
      <c r="O433" s="183"/>
      <c r="P433" s="183"/>
      <c r="Q433" s="183"/>
      <c r="R433" s="183"/>
      <c r="S433" s="183"/>
      <c r="T433" s="184"/>
      <c r="AT433" s="178" t="s">
        <v>146</v>
      </c>
      <c r="AU433" s="178" t="s">
        <v>144</v>
      </c>
      <c r="AV433" s="11" t="s">
        <v>144</v>
      </c>
      <c r="AW433" s="11" t="s">
        <v>37</v>
      </c>
      <c r="AX433" s="11" t="s">
        <v>73</v>
      </c>
      <c r="AY433" s="178" t="s">
        <v>136</v>
      </c>
    </row>
    <row r="434" spans="2:65" s="11" customFormat="1" ht="12" x14ac:dyDescent="0.35">
      <c r="B434" s="176"/>
      <c r="D434" s="177" t="s">
        <v>146</v>
      </c>
      <c r="E434" s="178" t="s">
        <v>3</v>
      </c>
      <c r="F434" s="179" t="s">
        <v>773</v>
      </c>
      <c r="H434" s="180">
        <v>10.56</v>
      </c>
      <c r="I434" s="181"/>
      <c r="L434" s="176"/>
      <c r="M434" s="182"/>
      <c r="N434" s="183"/>
      <c r="O434" s="183"/>
      <c r="P434" s="183"/>
      <c r="Q434" s="183"/>
      <c r="R434" s="183"/>
      <c r="S434" s="183"/>
      <c r="T434" s="184"/>
      <c r="AT434" s="178" t="s">
        <v>146</v>
      </c>
      <c r="AU434" s="178" t="s">
        <v>144</v>
      </c>
      <c r="AV434" s="11" t="s">
        <v>144</v>
      </c>
      <c r="AW434" s="11" t="s">
        <v>37</v>
      </c>
      <c r="AX434" s="11" t="s">
        <v>73</v>
      </c>
      <c r="AY434" s="178" t="s">
        <v>136</v>
      </c>
    </row>
    <row r="435" spans="2:65" s="11" customFormat="1" ht="12" x14ac:dyDescent="0.35">
      <c r="B435" s="176"/>
      <c r="D435" s="177" t="s">
        <v>146</v>
      </c>
      <c r="E435" s="178" t="s">
        <v>3</v>
      </c>
      <c r="F435" s="179" t="s">
        <v>774</v>
      </c>
      <c r="H435" s="180">
        <v>9.4</v>
      </c>
      <c r="I435" s="181"/>
      <c r="L435" s="176"/>
      <c r="M435" s="182"/>
      <c r="N435" s="183"/>
      <c r="O435" s="183"/>
      <c r="P435" s="183"/>
      <c r="Q435" s="183"/>
      <c r="R435" s="183"/>
      <c r="S435" s="183"/>
      <c r="T435" s="184"/>
      <c r="AT435" s="178" t="s">
        <v>146</v>
      </c>
      <c r="AU435" s="178" t="s">
        <v>144</v>
      </c>
      <c r="AV435" s="11" t="s">
        <v>144</v>
      </c>
      <c r="AW435" s="11" t="s">
        <v>37</v>
      </c>
      <c r="AX435" s="11" t="s">
        <v>73</v>
      </c>
      <c r="AY435" s="178" t="s">
        <v>136</v>
      </c>
    </row>
    <row r="436" spans="2:65" s="12" customFormat="1" ht="12" x14ac:dyDescent="0.35">
      <c r="B436" s="185"/>
      <c r="D436" s="186" t="s">
        <v>146</v>
      </c>
      <c r="E436" s="187" t="s">
        <v>3</v>
      </c>
      <c r="F436" s="188" t="s">
        <v>149</v>
      </c>
      <c r="H436" s="189">
        <v>76.536000000000001</v>
      </c>
      <c r="I436" s="190"/>
      <c r="L436" s="185"/>
      <c r="M436" s="191"/>
      <c r="N436" s="192"/>
      <c r="O436" s="192"/>
      <c r="P436" s="192"/>
      <c r="Q436" s="192"/>
      <c r="R436" s="192"/>
      <c r="S436" s="192"/>
      <c r="T436" s="193"/>
      <c r="AT436" s="194" t="s">
        <v>146</v>
      </c>
      <c r="AU436" s="194" t="s">
        <v>144</v>
      </c>
      <c r="AV436" s="12" t="s">
        <v>143</v>
      </c>
      <c r="AW436" s="12" t="s">
        <v>37</v>
      </c>
      <c r="AX436" s="12" t="s">
        <v>22</v>
      </c>
      <c r="AY436" s="194" t="s">
        <v>136</v>
      </c>
    </row>
    <row r="437" spans="2:65" s="1" customFormat="1" ht="22.5" customHeight="1" x14ac:dyDescent="0.35">
      <c r="B437" s="163"/>
      <c r="C437" s="201" t="s">
        <v>775</v>
      </c>
      <c r="D437" s="201" t="s">
        <v>209</v>
      </c>
      <c r="E437" s="202" t="s">
        <v>776</v>
      </c>
      <c r="F437" s="203" t="s">
        <v>777</v>
      </c>
      <c r="G437" s="204" t="s">
        <v>212</v>
      </c>
      <c r="H437" s="205">
        <v>288.74400000000003</v>
      </c>
      <c r="I437" s="206"/>
      <c r="J437" s="207">
        <f>ROUND(I437*H437,2)</f>
        <v>0</v>
      </c>
      <c r="K437" s="203" t="s">
        <v>142</v>
      </c>
      <c r="L437" s="208"/>
      <c r="M437" s="209" t="s">
        <v>3</v>
      </c>
      <c r="N437" s="210" t="s">
        <v>45</v>
      </c>
      <c r="O437" s="35"/>
      <c r="P437" s="173">
        <f>O437*H437</f>
        <v>0</v>
      </c>
      <c r="Q437" s="173">
        <v>3.6000000000000002E-4</v>
      </c>
      <c r="R437" s="173">
        <f>Q437*H437</f>
        <v>0.10394784000000001</v>
      </c>
      <c r="S437" s="173">
        <v>0</v>
      </c>
      <c r="T437" s="174">
        <f>S437*H437</f>
        <v>0</v>
      </c>
      <c r="AR437" s="17" t="s">
        <v>301</v>
      </c>
      <c r="AT437" s="17" t="s">
        <v>209</v>
      </c>
      <c r="AU437" s="17" t="s">
        <v>144</v>
      </c>
      <c r="AY437" s="17" t="s">
        <v>136</v>
      </c>
      <c r="BE437" s="175">
        <f>IF(N437="základní",J437,0)</f>
        <v>0</v>
      </c>
      <c r="BF437" s="175">
        <f>IF(N437="snížená",J437,0)</f>
        <v>0</v>
      </c>
      <c r="BG437" s="175">
        <f>IF(N437="zákl. přenesená",J437,0)</f>
        <v>0</v>
      </c>
      <c r="BH437" s="175">
        <f>IF(N437="sníž. přenesená",J437,0)</f>
        <v>0</v>
      </c>
      <c r="BI437" s="175">
        <f>IF(N437="nulová",J437,0)</f>
        <v>0</v>
      </c>
      <c r="BJ437" s="17" t="s">
        <v>144</v>
      </c>
      <c r="BK437" s="175">
        <f>ROUND(I437*H437,2)</f>
        <v>0</v>
      </c>
      <c r="BL437" s="17" t="s">
        <v>220</v>
      </c>
      <c r="BM437" s="17" t="s">
        <v>778</v>
      </c>
    </row>
    <row r="438" spans="2:65" s="11" customFormat="1" ht="12" x14ac:dyDescent="0.35">
      <c r="B438" s="176"/>
      <c r="D438" s="186" t="s">
        <v>146</v>
      </c>
      <c r="F438" s="195" t="s">
        <v>779</v>
      </c>
      <c r="H438" s="196">
        <v>288.74400000000003</v>
      </c>
      <c r="I438" s="181"/>
      <c r="L438" s="176"/>
      <c r="M438" s="182"/>
      <c r="N438" s="183"/>
      <c r="O438" s="183"/>
      <c r="P438" s="183"/>
      <c r="Q438" s="183"/>
      <c r="R438" s="183"/>
      <c r="S438" s="183"/>
      <c r="T438" s="184"/>
      <c r="AT438" s="178" t="s">
        <v>146</v>
      </c>
      <c r="AU438" s="178" t="s">
        <v>144</v>
      </c>
      <c r="AV438" s="11" t="s">
        <v>144</v>
      </c>
      <c r="AW438" s="11" t="s">
        <v>4</v>
      </c>
      <c r="AX438" s="11" t="s">
        <v>22</v>
      </c>
      <c r="AY438" s="178" t="s">
        <v>136</v>
      </c>
    </row>
    <row r="439" spans="2:65" s="1" customFormat="1" ht="31.5" customHeight="1" x14ac:dyDescent="0.35">
      <c r="B439" s="163"/>
      <c r="C439" s="164" t="s">
        <v>780</v>
      </c>
      <c r="D439" s="164" t="s">
        <v>138</v>
      </c>
      <c r="E439" s="165" t="s">
        <v>781</v>
      </c>
      <c r="F439" s="166" t="s">
        <v>782</v>
      </c>
      <c r="G439" s="167" t="s">
        <v>205</v>
      </c>
      <c r="H439" s="168">
        <v>62.21</v>
      </c>
      <c r="I439" s="169"/>
      <c r="J439" s="170">
        <f>ROUND(I439*H439,2)</f>
        <v>0</v>
      </c>
      <c r="K439" s="166" t="s">
        <v>142</v>
      </c>
      <c r="L439" s="34"/>
      <c r="M439" s="171" t="s">
        <v>3</v>
      </c>
      <c r="N439" s="172" t="s">
        <v>45</v>
      </c>
      <c r="O439" s="35"/>
      <c r="P439" s="173">
        <f>O439*H439</f>
        <v>0</v>
      </c>
      <c r="Q439" s="173">
        <v>4.2199999999999998E-3</v>
      </c>
      <c r="R439" s="173">
        <f>Q439*H439</f>
        <v>0.26252619999999999</v>
      </c>
      <c r="S439" s="173">
        <v>0</v>
      </c>
      <c r="T439" s="174">
        <f>S439*H439</f>
        <v>0</v>
      </c>
      <c r="AR439" s="17" t="s">
        <v>220</v>
      </c>
      <c r="AT439" s="17" t="s">
        <v>138</v>
      </c>
      <c r="AU439" s="17" t="s">
        <v>144</v>
      </c>
      <c r="AY439" s="17" t="s">
        <v>136</v>
      </c>
      <c r="BE439" s="175">
        <f>IF(N439="základní",J439,0)</f>
        <v>0</v>
      </c>
      <c r="BF439" s="175">
        <f>IF(N439="snížená",J439,0)</f>
        <v>0</v>
      </c>
      <c r="BG439" s="175">
        <f>IF(N439="zákl. přenesená",J439,0)</f>
        <v>0</v>
      </c>
      <c r="BH439" s="175">
        <f>IF(N439="sníž. přenesená",J439,0)</f>
        <v>0</v>
      </c>
      <c r="BI439" s="175">
        <f>IF(N439="nulová",J439,0)</f>
        <v>0</v>
      </c>
      <c r="BJ439" s="17" t="s">
        <v>144</v>
      </c>
      <c r="BK439" s="175">
        <f>ROUND(I439*H439,2)</f>
        <v>0</v>
      </c>
      <c r="BL439" s="17" t="s">
        <v>220</v>
      </c>
      <c r="BM439" s="17" t="s">
        <v>783</v>
      </c>
    </row>
    <row r="440" spans="2:65" s="11" customFormat="1" ht="12" x14ac:dyDescent="0.35">
      <c r="B440" s="176"/>
      <c r="D440" s="177" t="s">
        <v>146</v>
      </c>
      <c r="E440" s="178" t="s">
        <v>3</v>
      </c>
      <c r="F440" s="179" t="s">
        <v>784</v>
      </c>
      <c r="H440" s="180">
        <v>18.72</v>
      </c>
      <c r="I440" s="181"/>
      <c r="L440" s="176"/>
      <c r="M440" s="182"/>
      <c r="N440" s="183"/>
      <c r="O440" s="183"/>
      <c r="P440" s="183"/>
      <c r="Q440" s="183"/>
      <c r="R440" s="183"/>
      <c r="S440" s="183"/>
      <c r="T440" s="184"/>
      <c r="AT440" s="178" t="s">
        <v>146</v>
      </c>
      <c r="AU440" s="178" t="s">
        <v>144</v>
      </c>
      <c r="AV440" s="11" t="s">
        <v>144</v>
      </c>
      <c r="AW440" s="11" t="s">
        <v>37</v>
      </c>
      <c r="AX440" s="11" t="s">
        <v>73</v>
      </c>
      <c r="AY440" s="178" t="s">
        <v>136</v>
      </c>
    </row>
    <row r="441" spans="2:65" s="11" customFormat="1" ht="12" x14ac:dyDescent="0.35">
      <c r="B441" s="176"/>
      <c r="D441" s="177" t="s">
        <v>146</v>
      </c>
      <c r="E441" s="178" t="s">
        <v>3</v>
      </c>
      <c r="F441" s="179" t="s">
        <v>785</v>
      </c>
      <c r="H441" s="180">
        <v>13.615</v>
      </c>
      <c r="I441" s="181"/>
      <c r="L441" s="176"/>
      <c r="M441" s="182"/>
      <c r="N441" s="183"/>
      <c r="O441" s="183"/>
      <c r="P441" s="183"/>
      <c r="Q441" s="183"/>
      <c r="R441" s="183"/>
      <c r="S441" s="183"/>
      <c r="T441" s="184"/>
      <c r="AT441" s="178" t="s">
        <v>146</v>
      </c>
      <c r="AU441" s="178" t="s">
        <v>144</v>
      </c>
      <c r="AV441" s="11" t="s">
        <v>144</v>
      </c>
      <c r="AW441" s="11" t="s">
        <v>37</v>
      </c>
      <c r="AX441" s="11" t="s">
        <v>73</v>
      </c>
      <c r="AY441" s="178" t="s">
        <v>136</v>
      </c>
    </row>
    <row r="442" spans="2:65" s="11" customFormat="1" ht="12" x14ac:dyDescent="0.35">
      <c r="B442" s="176"/>
      <c r="D442" s="177" t="s">
        <v>146</v>
      </c>
      <c r="E442" s="178" t="s">
        <v>3</v>
      </c>
      <c r="F442" s="179" t="s">
        <v>786</v>
      </c>
      <c r="H442" s="180">
        <v>29.875</v>
      </c>
      <c r="I442" s="181"/>
      <c r="L442" s="176"/>
      <c r="M442" s="182"/>
      <c r="N442" s="183"/>
      <c r="O442" s="183"/>
      <c r="P442" s="183"/>
      <c r="Q442" s="183"/>
      <c r="R442" s="183"/>
      <c r="S442" s="183"/>
      <c r="T442" s="184"/>
      <c r="AT442" s="178" t="s">
        <v>146</v>
      </c>
      <c r="AU442" s="178" t="s">
        <v>144</v>
      </c>
      <c r="AV442" s="11" t="s">
        <v>144</v>
      </c>
      <c r="AW442" s="11" t="s">
        <v>37</v>
      </c>
      <c r="AX442" s="11" t="s">
        <v>73</v>
      </c>
      <c r="AY442" s="178" t="s">
        <v>136</v>
      </c>
    </row>
    <row r="443" spans="2:65" s="12" customFormat="1" ht="12" x14ac:dyDescent="0.35">
      <c r="B443" s="185"/>
      <c r="D443" s="186" t="s">
        <v>146</v>
      </c>
      <c r="E443" s="187" t="s">
        <v>3</v>
      </c>
      <c r="F443" s="188" t="s">
        <v>149</v>
      </c>
      <c r="H443" s="189">
        <v>62.21</v>
      </c>
      <c r="I443" s="190"/>
      <c r="L443" s="185"/>
      <c r="M443" s="191"/>
      <c r="N443" s="192"/>
      <c r="O443" s="192"/>
      <c r="P443" s="192"/>
      <c r="Q443" s="192"/>
      <c r="R443" s="192"/>
      <c r="S443" s="192"/>
      <c r="T443" s="193"/>
      <c r="AT443" s="194" t="s">
        <v>146</v>
      </c>
      <c r="AU443" s="194" t="s">
        <v>144</v>
      </c>
      <c r="AV443" s="12" t="s">
        <v>143</v>
      </c>
      <c r="AW443" s="12" t="s">
        <v>37</v>
      </c>
      <c r="AX443" s="12" t="s">
        <v>22</v>
      </c>
      <c r="AY443" s="194" t="s">
        <v>136</v>
      </c>
    </row>
    <row r="444" spans="2:65" s="1" customFormat="1" ht="22.5" customHeight="1" x14ac:dyDescent="0.35">
      <c r="B444" s="163"/>
      <c r="C444" s="201" t="s">
        <v>787</v>
      </c>
      <c r="D444" s="201" t="s">
        <v>209</v>
      </c>
      <c r="E444" s="202" t="s">
        <v>747</v>
      </c>
      <c r="F444" s="203" t="s">
        <v>748</v>
      </c>
      <c r="G444" s="204" t="s">
        <v>205</v>
      </c>
      <c r="H444" s="205">
        <v>71.852999999999994</v>
      </c>
      <c r="I444" s="206"/>
      <c r="J444" s="207">
        <f>ROUND(I444*H444,2)</f>
        <v>0</v>
      </c>
      <c r="K444" s="203" t="s">
        <v>142</v>
      </c>
      <c r="L444" s="208"/>
      <c r="M444" s="209" t="s">
        <v>3</v>
      </c>
      <c r="N444" s="210" t="s">
        <v>45</v>
      </c>
      <c r="O444" s="35"/>
      <c r="P444" s="173">
        <f>O444*H444</f>
        <v>0</v>
      </c>
      <c r="Q444" s="173">
        <v>1.9199999999999998E-2</v>
      </c>
      <c r="R444" s="173">
        <f>Q444*H444</f>
        <v>1.3795775999999997</v>
      </c>
      <c r="S444" s="173">
        <v>0</v>
      </c>
      <c r="T444" s="174">
        <f>S444*H444</f>
        <v>0</v>
      </c>
      <c r="AR444" s="17" t="s">
        <v>301</v>
      </c>
      <c r="AT444" s="17" t="s">
        <v>209</v>
      </c>
      <c r="AU444" s="17" t="s">
        <v>144</v>
      </c>
      <c r="AY444" s="17" t="s">
        <v>136</v>
      </c>
      <c r="BE444" s="175">
        <f>IF(N444="základní",J444,0)</f>
        <v>0</v>
      </c>
      <c r="BF444" s="175">
        <f>IF(N444="snížená",J444,0)</f>
        <v>0</v>
      </c>
      <c r="BG444" s="175">
        <f>IF(N444="zákl. přenesená",J444,0)</f>
        <v>0</v>
      </c>
      <c r="BH444" s="175">
        <f>IF(N444="sníž. přenesená",J444,0)</f>
        <v>0</v>
      </c>
      <c r="BI444" s="175">
        <f>IF(N444="nulová",J444,0)</f>
        <v>0</v>
      </c>
      <c r="BJ444" s="17" t="s">
        <v>144</v>
      </c>
      <c r="BK444" s="175">
        <f>ROUND(I444*H444,2)</f>
        <v>0</v>
      </c>
      <c r="BL444" s="17" t="s">
        <v>220</v>
      </c>
      <c r="BM444" s="17" t="s">
        <v>788</v>
      </c>
    </row>
    <row r="445" spans="2:65" s="11" customFormat="1" ht="12" x14ac:dyDescent="0.35">
      <c r="B445" s="176"/>
      <c r="D445" s="177" t="s">
        <v>146</v>
      </c>
      <c r="E445" s="178" t="s">
        <v>3</v>
      </c>
      <c r="F445" s="179" t="s">
        <v>789</v>
      </c>
      <c r="H445" s="180">
        <v>65.320999999999998</v>
      </c>
      <c r="I445" s="181"/>
      <c r="L445" s="176"/>
      <c r="M445" s="182"/>
      <c r="N445" s="183"/>
      <c r="O445" s="183"/>
      <c r="P445" s="183"/>
      <c r="Q445" s="183"/>
      <c r="R445" s="183"/>
      <c r="S445" s="183"/>
      <c r="T445" s="184"/>
      <c r="AT445" s="178" t="s">
        <v>146</v>
      </c>
      <c r="AU445" s="178" t="s">
        <v>144</v>
      </c>
      <c r="AV445" s="11" t="s">
        <v>144</v>
      </c>
      <c r="AW445" s="11" t="s">
        <v>37</v>
      </c>
      <c r="AX445" s="11" t="s">
        <v>73</v>
      </c>
      <c r="AY445" s="178" t="s">
        <v>136</v>
      </c>
    </row>
    <row r="446" spans="2:65" s="12" customFormat="1" ht="12" x14ac:dyDescent="0.35">
      <c r="B446" s="185"/>
      <c r="D446" s="177" t="s">
        <v>146</v>
      </c>
      <c r="E446" s="197" t="s">
        <v>3</v>
      </c>
      <c r="F446" s="198" t="s">
        <v>149</v>
      </c>
      <c r="H446" s="199">
        <v>65.320999999999998</v>
      </c>
      <c r="I446" s="190"/>
      <c r="L446" s="185"/>
      <c r="M446" s="191"/>
      <c r="N446" s="192"/>
      <c r="O446" s="192"/>
      <c r="P446" s="192"/>
      <c r="Q446" s="192"/>
      <c r="R446" s="192"/>
      <c r="S446" s="192"/>
      <c r="T446" s="193"/>
      <c r="AT446" s="194" t="s">
        <v>146</v>
      </c>
      <c r="AU446" s="194" t="s">
        <v>144</v>
      </c>
      <c r="AV446" s="12" t="s">
        <v>143</v>
      </c>
      <c r="AW446" s="12" t="s">
        <v>37</v>
      </c>
      <c r="AX446" s="12" t="s">
        <v>22</v>
      </c>
      <c r="AY446" s="194" t="s">
        <v>136</v>
      </c>
    </row>
    <row r="447" spans="2:65" s="11" customFormat="1" ht="12" x14ac:dyDescent="0.35">
      <c r="B447" s="176"/>
      <c r="D447" s="186" t="s">
        <v>146</v>
      </c>
      <c r="F447" s="195" t="s">
        <v>790</v>
      </c>
      <c r="H447" s="196">
        <v>71.852999999999994</v>
      </c>
      <c r="I447" s="181"/>
      <c r="L447" s="176"/>
      <c r="M447" s="182"/>
      <c r="N447" s="183"/>
      <c r="O447" s="183"/>
      <c r="P447" s="183"/>
      <c r="Q447" s="183"/>
      <c r="R447" s="183"/>
      <c r="S447" s="183"/>
      <c r="T447" s="184"/>
      <c r="AT447" s="178" t="s">
        <v>146</v>
      </c>
      <c r="AU447" s="178" t="s">
        <v>144</v>
      </c>
      <c r="AV447" s="11" t="s">
        <v>144</v>
      </c>
      <c r="AW447" s="11" t="s">
        <v>4</v>
      </c>
      <c r="AX447" s="11" t="s">
        <v>22</v>
      </c>
      <c r="AY447" s="178" t="s">
        <v>136</v>
      </c>
    </row>
    <row r="448" spans="2:65" s="1" customFormat="1" ht="31.5" customHeight="1" x14ac:dyDescent="0.35">
      <c r="B448" s="163"/>
      <c r="C448" s="164" t="s">
        <v>791</v>
      </c>
      <c r="D448" s="164" t="s">
        <v>138</v>
      </c>
      <c r="E448" s="165" t="s">
        <v>792</v>
      </c>
      <c r="F448" s="166" t="s">
        <v>793</v>
      </c>
      <c r="G448" s="167" t="s">
        <v>180</v>
      </c>
      <c r="H448" s="168">
        <v>2.786</v>
      </c>
      <c r="I448" s="169"/>
      <c r="J448" s="170">
        <f>ROUND(I448*H448,2)</f>
        <v>0</v>
      </c>
      <c r="K448" s="166" t="s">
        <v>142</v>
      </c>
      <c r="L448" s="34"/>
      <c r="M448" s="171" t="s">
        <v>3</v>
      </c>
      <c r="N448" s="172" t="s">
        <v>45</v>
      </c>
      <c r="O448" s="35"/>
      <c r="P448" s="173">
        <f>O448*H448</f>
        <v>0</v>
      </c>
      <c r="Q448" s="173">
        <v>0</v>
      </c>
      <c r="R448" s="173">
        <f>Q448*H448</f>
        <v>0</v>
      </c>
      <c r="S448" s="173">
        <v>0</v>
      </c>
      <c r="T448" s="174">
        <f>S448*H448</f>
        <v>0</v>
      </c>
      <c r="AR448" s="17" t="s">
        <v>220</v>
      </c>
      <c r="AT448" s="17" t="s">
        <v>138</v>
      </c>
      <c r="AU448" s="17" t="s">
        <v>144</v>
      </c>
      <c r="AY448" s="17" t="s">
        <v>136</v>
      </c>
      <c r="BE448" s="175">
        <f>IF(N448="základní",J448,0)</f>
        <v>0</v>
      </c>
      <c r="BF448" s="175">
        <f>IF(N448="snížená",J448,0)</f>
        <v>0</v>
      </c>
      <c r="BG448" s="175">
        <f>IF(N448="zákl. přenesená",J448,0)</f>
        <v>0</v>
      </c>
      <c r="BH448" s="175">
        <f>IF(N448="sníž. přenesená",J448,0)</f>
        <v>0</v>
      </c>
      <c r="BI448" s="175">
        <f>IF(N448="nulová",J448,0)</f>
        <v>0</v>
      </c>
      <c r="BJ448" s="17" t="s">
        <v>144</v>
      </c>
      <c r="BK448" s="175">
        <f>ROUND(I448*H448,2)</f>
        <v>0</v>
      </c>
      <c r="BL448" s="17" t="s">
        <v>220</v>
      </c>
      <c r="BM448" s="17" t="s">
        <v>794</v>
      </c>
    </row>
    <row r="449" spans="2:65" s="10" customFormat="1" ht="29.9" customHeight="1" x14ac:dyDescent="0.35">
      <c r="B449" s="149"/>
      <c r="D449" s="160" t="s">
        <v>72</v>
      </c>
      <c r="E449" s="161" t="s">
        <v>795</v>
      </c>
      <c r="F449" s="161" t="s">
        <v>796</v>
      </c>
      <c r="I449" s="152"/>
      <c r="J449" s="162">
        <f>BK449</f>
        <v>0</v>
      </c>
      <c r="L449" s="149"/>
      <c r="M449" s="154"/>
      <c r="N449" s="155"/>
      <c r="O449" s="155"/>
      <c r="P449" s="156">
        <f>SUM(P450:P460)</f>
        <v>0</v>
      </c>
      <c r="Q449" s="155"/>
      <c r="R449" s="156">
        <f>SUM(R450:R460)</f>
        <v>0.11236575999999998</v>
      </c>
      <c r="S449" s="155"/>
      <c r="T449" s="157">
        <f>SUM(T450:T460)</f>
        <v>0</v>
      </c>
      <c r="AR449" s="150" t="s">
        <v>144</v>
      </c>
      <c r="AT449" s="158" t="s">
        <v>72</v>
      </c>
      <c r="AU449" s="158" t="s">
        <v>22</v>
      </c>
      <c r="AY449" s="150" t="s">
        <v>136</v>
      </c>
      <c r="BK449" s="159">
        <f>SUM(BK450:BK460)</f>
        <v>0</v>
      </c>
    </row>
    <row r="450" spans="2:65" s="1" customFormat="1" ht="31.5" customHeight="1" x14ac:dyDescent="0.35">
      <c r="B450" s="163"/>
      <c r="C450" s="164" t="s">
        <v>797</v>
      </c>
      <c r="D450" s="164" t="s">
        <v>138</v>
      </c>
      <c r="E450" s="165" t="s">
        <v>798</v>
      </c>
      <c r="F450" s="166" t="s">
        <v>799</v>
      </c>
      <c r="G450" s="167" t="s">
        <v>205</v>
      </c>
      <c r="H450" s="168">
        <v>336.351</v>
      </c>
      <c r="I450" s="169"/>
      <c r="J450" s="170">
        <f>ROUND(I450*H450,2)</f>
        <v>0</v>
      </c>
      <c r="K450" s="166" t="s">
        <v>142</v>
      </c>
      <c r="L450" s="34"/>
      <c r="M450" s="171" t="s">
        <v>3</v>
      </c>
      <c r="N450" s="172" t="s">
        <v>45</v>
      </c>
      <c r="O450" s="35"/>
      <c r="P450" s="173">
        <f>O450*H450</f>
        <v>0</v>
      </c>
      <c r="Q450" s="173">
        <v>2.5999999999999998E-4</v>
      </c>
      <c r="R450" s="173">
        <f>Q450*H450</f>
        <v>8.7451259999999989E-2</v>
      </c>
      <c r="S450" s="173">
        <v>0</v>
      </c>
      <c r="T450" s="174">
        <f>S450*H450</f>
        <v>0</v>
      </c>
      <c r="AR450" s="17" t="s">
        <v>220</v>
      </c>
      <c r="AT450" s="17" t="s">
        <v>138</v>
      </c>
      <c r="AU450" s="17" t="s">
        <v>144</v>
      </c>
      <c r="AY450" s="17" t="s">
        <v>136</v>
      </c>
      <c r="BE450" s="175">
        <f>IF(N450="základní",J450,0)</f>
        <v>0</v>
      </c>
      <c r="BF450" s="175">
        <f>IF(N450="snížená",J450,0)</f>
        <v>0</v>
      </c>
      <c r="BG450" s="175">
        <f>IF(N450="zákl. přenesená",J450,0)</f>
        <v>0</v>
      </c>
      <c r="BH450" s="175">
        <f>IF(N450="sníž. přenesená",J450,0)</f>
        <v>0</v>
      </c>
      <c r="BI450" s="175">
        <f>IF(N450="nulová",J450,0)</f>
        <v>0</v>
      </c>
      <c r="BJ450" s="17" t="s">
        <v>144</v>
      </c>
      <c r="BK450" s="175">
        <f>ROUND(I450*H450,2)</f>
        <v>0</v>
      </c>
      <c r="BL450" s="17" t="s">
        <v>220</v>
      </c>
      <c r="BM450" s="17" t="s">
        <v>800</v>
      </c>
    </row>
    <row r="451" spans="2:65" s="13" customFormat="1" ht="12" x14ac:dyDescent="0.35">
      <c r="B451" s="213"/>
      <c r="D451" s="177" t="s">
        <v>146</v>
      </c>
      <c r="E451" s="214" t="s">
        <v>3</v>
      </c>
      <c r="F451" s="215" t="s">
        <v>801</v>
      </c>
      <c r="H451" s="216" t="s">
        <v>3</v>
      </c>
      <c r="I451" s="217"/>
      <c r="L451" s="213"/>
      <c r="M451" s="218"/>
      <c r="N451" s="219"/>
      <c r="O451" s="219"/>
      <c r="P451" s="219"/>
      <c r="Q451" s="219"/>
      <c r="R451" s="219"/>
      <c r="S451" s="219"/>
      <c r="T451" s="220"/>
      <c r="AT451" s="216" t="s">
        <v>146</v>
      </c>
      <c r="AU451" s="216" t="s">
        <v>144</v>
      </c>
      <c r="AV451" s="13" t="s">
        <v>22</v>
      </c>
      <c r="AW451" s="13" t="s">
        <v>37</v>
      </c>
      <c r="AX451" s="13" t="s">
        <v>73</v>
      </c>
      <c r="AY451" s="216" t="s">
        <v>136</v>
      </c>
    </row>
    <row r="452" spans="2:65" s="11" customFormat="1" ht="12" x14ac:dyDescent="0.35">
      <c r="B452" s="176"/>
      <c r="D452" s="177" t="s">
        <v>146</v>
      </c>
      <c r="E452" s="178" t="s">
        <v>3</v>
      </c>
      <c r="F452" s="179" t="s">
        <v>321</v>
      </c>
      <c r="H452" s="180">
        <v>115.783</v>
      </c>
      <c r="I452" s="181"/>
      <c r="L452" s="176"/>
      <c r="M452" s="182"/>
      <c r="N452" s="183"/>
      <c r="O452" s="183"/>
      <c r="P452" s="183"/>
      <c r="Q452" s="183"/>
      <c r="R452" s="183"/>
      <c r="S452" s="183"/>
      <c r="T452" s="184"/>
      <c r="AT452" s="178" t="s">
        <v>146</v>
      </c>
      <c r="AU452" s="178" t="s">
        <v>144</v>
      </c>
      <c r="AV452" s="11" t="s">
        <v>144</v>
      </c>
      <c r="AW452" s="11" t="s">
        <v>37</v>
      </c>
      <c r="AX452" s="11" t="s">
        <v>73</v>
      </c>
      <c r="AY452" s="178" t="s">
        <v>136</v>
      </c>
    </row>
    <row r="453" spans="2:65" s="13" customFormat="1" ht="12" x14ac:dyDescent="0.35">
      <c r="B453" s="213"/>
      <c r="D453" s="177" t="s">
        <v>146</v>
      </c>
      <c r="E453" s="214" t="s">
        <v>3</v>
      </c>
      <c r="F453" s="215" t="s">
        <v>802</v>
      </c>
      <c r="H453" s="216" t="s">
        <v>3</v>
      </c>
      <c r="I453" s="217"/>
      <c r="L453" s="213"/>
      <c r="M453" s="218"/>
      <c r="N453" s="219"/>
      <c r="O453" s="219"/>
      <c r="P453" s="219"/>
      <c r="Q453" s="219"/>
      <c r="R453" s="219"/>
      <c r="S453" s="219"/>
      <c r="T453" s="220"/>
      <c r="AT453" s="216" t="s">
        <v>146</v>
      </c>
      <c r="AU453" s="216" t="s">
        <v>144</v>
      </c>
      <c r="AV453" s="13" t="s">
        <v>22</v>
      </c>
      <c r="AW453" s="13" t="s">
        <v>37</v>
      </c>
      <c r="AX453" s="13" t="s">
        <v>73</v>
      </c>
      <c r="AY453" s="216" t="s">
        <v>136</v>
      </c>
    </row>
    <row r="454" spans="2:65" s="11" customFormat="1" ht="12" x14ac:dyDescent="0.35">
      <c r="B454" s="176"/>
      <c r="D454" s="177" t="s">
        <v>146</v>
      </c>
      <c r="E454" s="178" t="s">
        <v>3</v>
      </c>
      <c r="F454" s="179" t="s">
        <v>279</v>
      </c>
      <c r="H454" s="180">
        <v>51.06</v>
      </c>
      <c r="I454" s="181"/>
      <c r="L454" s="176"/>
      <c r="M454" s="182"/>
      <c r="N454" s="183"/>
      <c r="O454" s="183"/>
      <c r="P454" s="183"/>
      <c r="Q454" s="183"/>
      <c r="R454" s="183"/>
      <c r="S454" s="183"/>
      <c r="T454" s="184"/>
      <c r="AT454" s="178" t="s">
        <v>146</v>
      </c>
      <c r="AU454" s="178" t="s">
        <v>144</v>
      </c>
      <c r="AV454" s="11" t="s">
        <v>144</v>
      </c>
      <c r="AW454" s="11" t="s">
        <v>37</v>
      </c>
      <c r="AX454" s="11" t="s">
        <v>73</v>
      </c>
      <c r="AY454" s="178" t="s">
        <v>136</v>
      </c>
    </row>
    <row r="455" spans="2:65" s="11" customFormat="1" ht="12" x14ac:dyDescent="0.35">
      <c r="B455" s="176"/>
      <c r="D455" s="177" t="s">
        <v>146</v>
      </c>
      <c r="E455" s="178" t="s">
        <v>3</v>
      </c>
      <c r="F455" s="179" t="s">
        <v>803</v>
      </c>
      <c r="H455" s="180">
        <v>43.49</v>
      </c>
      <c r="I455" s="181"/>
      <c r="L455" s="176"/>
      <c r="M455" s="182"/>
      <c r="N455" s="183"/>
      <c r="O455" s="183"/>
      <c r="P455" s="183"/>
      <c r="Q455" s="183"/>
      <c r="R455" s="183"/>
      <c r="S455" s="183"/>
      <c r="T455" s="184"/>
      <c r="AT455" s="178" t="s">
        <v>146</v>
      </c>
      <c r="AU455" s="178" t="s">
        <v>144</v>
      </c>
      <c r="AV455" s="11" t="s">
        <v>144</v>
      </c>
      <c r="AW455" s="11" t="s">
        <v>37</v>
      </c>
      <c r="AX455" s="11" t="s">
        <v>73</v>
      </c>
      <c r="AY455" s="178" t="s">
        <v>136</v>
      </c>
    </row>
    <row r="456" spans="2:65" s="11" customFormat="1" ht="12" x14ac:dyDescent="0.35">
      <c r="B456" s="176"/>
      <c r="D456" s="177" t="s">
        <v>146</v>
      </c>
      <c r="E456" s="178" t="s">
        <v>3</v>
      </c>
      <c r="F456" s="179" t="s">
        <v>804</v>
      </c>
      <c r="H456" s="180">
        <v>37.5</v>
      </c>
      <c r="I456" s="181"/>
      <c r="L456" s="176"/>
      <c r="M456" s="182"/>
      <c r="N456" s="183"/>
      <c r="O456" s="183"/>
      <c r="P456" s="183"/>
      <c r="Q456" s="183"/>
      <c r="R456" s="183"/>
      <c r="S456" s="183"/>
      <c r="T456" s="184"/>
      <c r="AT456" s="178" t="s">
        <v>146</v>
      </c>
      <c r="AU456" s="178" t="s">
        <v>144</v>
      </c>
      <c r="AV456" s="11" t="s">
        <v>144</v>
      </c>
      <c r="AW456" s="11" t="s">
        <v>37</v>
      </c>
      <c r="AX456" s="11" t="s">
        <v>73</v>
      </c>
      <c r="AY456" s="178" t="s">
        <v>136</v>
      </c>
    </row>
    <row r="457" spans="2:65" s="11" customFormat="1" ht="12" x14ac:dyDescent="0.35">
      <c r="B457" s="176"/>
      <c r="D457" s="177" t="s">
        <v>146</v>
      </c>
      <c r="E457" s="178" t="s">
        <v>3</v>
      </c>
      <c r="F457" s="179" t="s">
        <v>300</v>
      </c>
      <c r="H457" s="180">
        <v>88.518000000000001</v>
      </c>
      <c r="I457" s="181"/>
      <c r="L457" s="176"/>
      <c r="M457" s="182"/>
      <c r="N457" s="183"/>
      <c r="O457" s="183"/>
      <c r="P457" s="183"/>
      <c r="Q457" s="183"/>
      <c r="R457" s="183"/>
      <c r="S457" s="183"/>
      <c r="T457" s="184"/>
      <c r="AT457" s="178" t="s">
        <v>146</v>
      </c>
      <c r="AU457" s="178" t="s">
        <v>144</v>
      </c>
      <c r="AV457" s="11" t="s">
        <v>144</v>
      </c>
      <c r="AW457" s="11" t="s">
        <v>37</v>
      </c>
      <c r="AX457" s="11" t="s">
        <v>73</v>
      </c>
      <c r="AY457" s="178" t="s">
        <v>136</v>
      </c>
    </row>
    <row r="458" spans="2:65" s="12" customFormat="1" ht="12" x14ac:dyDescent="0.35">
      <c r="B458" s="185"/>
      <c r="D458" s="186" t="s">
        <v>146</v>
      </c>
      <c r="E458" s="187" t="s">
        <v>3</v>
      </c>
      <c r="F458" s="188" t="s">
        <v>149</v>
      </c>
      <c r="H458" s="189">
        <v>336.351</v>
      </c>
      <c r="I458" s="190"/>
      <c r="L458" s="185"/>
      <c r="M458" s="191"/>
      <c r="N458" s="192"/>
      <c r="O458" s="192"/>
      <c r="P458" s="192"/>
      <c r="Q458" s="192"/>
      <c r="R458" s="192"/>
      <c r="S458" s="192"/>
      <c r="T458" s="193"/>
      <c r="AT458" s="194" t="s">
        <v>146</v>
      </c>
      <c r="AU458" s="194" t="s">
        <v>144</v>
      </c>
      <c r="AV458" s="12" t="s">
        <v>143</v>
      </c>
      <c r="AW458" s="12" t="s">
        <v>37</v>
      </c>
      <c r="AX458" s="12" t="s">
        <v>22</v>
      </c>
      <c r="AY458" s="194" t="s">
        <v>136</v>
      </c>
    </row>
    <row r="459" spans="2:65" s="1" customFormat="1" ht="31.5" customHeight="1" x14ac:dyDescent="0.35">
      <c r="B459" s="163"/>
      <c r="C459" s="164" t="s">
        <v>805</v>
      </c>
      <c r="D459" s="164" t="s">
        <v>138</v>
      </c>
      <c r="E459" s="165" t="s">
        <v>806</v>
      </c>
      <c r="F459" s="166" t="s">
        <v>807</v>
      </c>
      <c r="G459" s="167" t="s">
        <v>205</v>
      </c>
      <c r="H459" s="168">
        <v>95.825000000000003</v>
      </c>
      <c r="I459" s="169"/>
      <c r="J459" s="170">
        <f>ROUND(I459*H459,2)</f>
        <v>0</v>
      </c>
      <c r="K459" s="166" t="s">
        <v>142</v>
      </c>
      <c r="L459" s="34"/>
      <c r="M459" s="171" t="s">
        <v>3</v>
      </c>
      <c r="N459" s="172" t="s">
        <v>45</v>
      </c>
      <c r="O459" s="35"/>
      <c r="P459" s="173">
        <f>O459*H459</f>
        <v>0</v>
      </c>
      <c r="Q459" s="173">
        <v>2.5999999999999998E-4</v>
      </c>
      <c r="R459" s="173">
        <f>Q459*H459</f>
        <v>2.4914499999999999E-2</v>
      </c>
      <c r="S459" s="173">
        <v>0</v>
      </c>
      <c r="T459" s="174">
        <f>S459*H459</f>
        <v>0</v>
      </c>
      <c r="AR459" s="17" t="s">
        <v>220</v>
      </c>
      <c r="AT459" s="17" t="s">
        <v>138</v>
      </c>
      <c r="AU459" s="17" t="s">
        <v>144</v>
      </c>
      <c r="AY459" s="17" t="s">
        <v>136</v>
      </c>
      <c r="BE459" s="175">
        <f>IF(N459="základní",J459,0)</f>
        <v>0</v>
      </c>
      <c r="BF459" s="175">
        <f>IF(N459="snížená",J459,0)</f>
        <v>0</v>
      </c>
      <c r="BG459" s="175">
        <f>IF(N459="zákl. přenesená",J459,0)</f>
        <v>0</v>
      </c>
      <c r="BH459" s="175">
        <f>IF(N459="sníž. přenesená",J459,0)</f>
        <v>0</v>
      </c>
      <c r="BI459" s="175">
        <f>IF(N459="nulová",J459,0)</f>
        <v>0</v>
      </c>
      <c r="BJ459" s="17" t="s">
        <v>144</v>
      </c>
      <c r="BK459" s="175">
        <f>ROUND(I459*H459,2)</f>
        <v>0</v>
      </c>
      <c r="BL459" s="17" t="s">
        <v>220</v>
      </c>
      <c r="BM459" s="17" t="s">
        <v>808</v>
      </c>
    </row>
    <row r="460" spans="2:65" s="11" customFormat="1" ht="12" x14ac:dyDescent="0.35">
      <c r="B460" s="176"/>
      <c r="D460" s="177" t="s">
        <v>146</v>
      </c>
      <c r="E460" s="178" t="s">
        <v>3</v>
      </c>
      <c r="F460" s="179" t="s">
        <v>809</v>
      </c>
      <c r="H460" s="180">
        <v>95.825000000000003</v>
      </c>
      <c r="I460" s="181"/>
      <c r="L460" s="176"/>
      <c r="M460" s="182"/>
      <c r="N460" s="183"/>
      <c r="O460" s="183"/>
      <c r="P460" s="183"/>
      <c r="Q460" s="183"/>
      <c r="R460" s="183"/>
      <c r="S460" s="183"/>
      <c r="T460" s="184"/>
      <c r="AT460" s="178" t="s">
        <v>146</v>
      </c>
      <c r="AU460" s="178" t="s">
        <v>144</v>
      </c>
      <c r="AV460" s="11" t="s">
        <v>144</v>
      </c>
      <c r="AW460" s="11" t="s">
        <v>37</v>
      </c>
      <c r="AX460" s="11" t="s">
        <v>22</v>
      </c>
      <c r="AY460" s="178" t="s">
        <v>136</v>
      </c>
    </row>
    <row r="461" spans="2:65" s="10" customFormat="1" ht="37.4" customHeight="1" x14ac:dyDescent="0.35">
      <c r="B461" s="149"/>
      <c r="D461" s="150" t="s">
        <v>72</v>
      </c>
      <c r="E461" s="151" t="s">
        <v>810</v>
      </c>
      <c r="F461" s="151" t="s">
        <v>811</v>
      </c>
      <c r="I461" s="152"/>
      <c r="J461" s="153">
        <f>BK461</f>
        <v>0</v>
      </c>
      <c r="L461" s="149"/>
      <c r="M461" s="154"/>
      <c r="N461" s="155"/>
      <c r="O461" s="155"/>
      <c r="P461" s="156">
        <f>P462+P464+P469</f>
        <v>0</v>
      </c>
      <c r="Q461" s="155"/>
      <c r="R461" s="156">
        <f>R462+R464+R469</f>
        <v>0</v>
      </c>
      <c r="S461" s="155"/>
      <c r="T461" s="157">
        <f>T462+T464+T469</f>
        <v>0</v>
      </c>
      <c r="AR461" s="150" t="s">
        <v>160</v>
      </c>
      <c r="AT461" s="158" t="s">
        <v>72</v>
      </c>
      <c r="AU461" s="158" t="s">
        <v>73</v>
      </c>
      <c r="AY461" s="150" t="s">
        <v>136</v>
      </c>
      <c r="BK461" s="159">
        <f>BK462+BK464+BK469</f>
        <v>0</v>
      </c>
    </row>
    <row r="462" spans="2:65" s="10" customFormat="1" ht="19.899999999999999" customHeight="1" x14ac:dyDescent="0.35">
      <c r="B462" s="149"/>
      <c r="D462" s="160" t="s">
        <v>72</v>
      </c>
      <c r="E462" s="161" t="s">
        <v>812</v>
      </c>
      <c r="F462" s="161" t="s">
        <v>813</v>
      </c>
      <c r="I462" s="152"/>
      <c r="J462" s="162">
        <f>BK462</f>
        <v>0</v>
      </c>
      <c r="L462" s="149"/>
      <c r="M462" s="154"/>
      <c r="N462" s="155"/>
      <c r="O462" s="155"/>
      <c r="P462" s="156">
        <f>P463</f>
        <v>0</v>
      </c>
      <c r="Q462" s="155"/>
      <c r="R462" s="156">
        <f>R463</f>
        <v>0</v>
      </c>
      <c r="S462" s="155"/>
      <c r="T462" s="157">
        <f>T463</f>
        <v>0</v>
      </c>
      <c r="AR462" s="150" t="s">
        <v>160</v>
      </c>
      <c r="AT462" s="158" t="s">
        <v>72</v>
      </c>
      <c r="AU462" s="158" t="s">
        <v>22</v>
      </c>
      <c r="AY462" s="150" t="s">
        <v>136</v>
      </c>
      <c r="BK462" s="159">
        <f>BK463</f>
        <v>0</v>
      </c>
    </row>
    <row r="463" spans="2:65" s="1" customFormat="1" ht="31.5" customHeight="1" x14ac:dyDescent="0.35">
      <c r="B463" s="163"/>
      <c r="C463" s="164" t="s">
        <v>814</v>
      </c>
      <c r="D463" s="164" t="s">
        <v>138</v>
      </c>
      <c r="E463" s="165" t="s">
        <v>815</v>
      </c>
      <c r="F463" s="166" t="s">
        <v>816</v>
      </c>
      <c r="G463" s="167" t="s">
        <v>657</v>
      </c>
      <c r="H463" s="168">
        <v>1</v>
      </c>
      <c r="I463" s="169"/>
      <c r="J463" s="170">
        <f>ROUND(I463*H463,2)</f>
        <v>0</v>
      </c>
      <c r="K463" s="166" t="s">
        <v>142</v>
      </c>
      <c r="L463" s="34"/>
      <c r="M463" s="171" t="s">
        <v>3</v>
      </c>
      <c r="N463" s="172" t="s">
        <v>45</v>
      </c>
      <c r="O463" s="35"/>
      <c r="P463" s="173">
        <f>O463*H463</f>
        <v>0</v>
      </c>
      <c r="Q463" s="173">
        <v>0</v>
      </c>
      <c r="R463" s="173">
        <f>Q463*H463</f>
        <v>0</v>
      </c>
      <c r="S463" s="173">
        <v>0</v>
      </c>
      <c r="T463" s="174">
        <f>S463*H463</f>
        <v>0</v>
      </c>
      <c r="AR463" s="17" t="s">
        <v>817</v>
      </c>
      <c r="AT463" s="17" t="s">
        <v>138</v>
      </c>
      <c r="AU463" s="17" t="s">
        <v>144</v>
      </c>
      <c r="AY463" s="17" t="s">
        <v>136</v>
      </c>
      <c r="BE463" s="175">
        <f>IF(N463="základní",J463,0)</f>
        <v>0</v>
      </c>
      <c r="BF463" s="175">
        <f>IF(N463="snížená",J463,0)</f>
        <v>0</v>
      </c>
      <c r="BG463" s="175">
        <f>IF(N463="zákl. přenesená",J463,0)</f>
        <v>0</v>
      </c>
      <c r="BH463" s="175">
        <f>IF(N463="sníž. přenesená",J463,0)</f>
        <v>0</v>
      </c>
      <c r="BI463" s="175">
        <f>IF(N463="nulová",J463,0)</f>
        <v>0</v>
      </c>
      <c r="BJ463" s="17" t="s">
        <v>144</v>
      </c>
      <c r="BK463" s="175">
        <f>ROUND(I463*H463,2)</f>
        <v>0</v>
      </c>
      <c r="BL463" s="17" t="s">
        <v>817</v>
      </c>
      <c r="BM463" s="17" t="s">
        <v>818</v>
      </c>
    </row>
    <row r="464" spans="2:65" s="10" customFormat="1" ht="29.9" customHeight="1" x14ac:dyDescent="0.35">
      <c r="B464" s="149"/>
      <c r="D464" s="160" t="s">
        <v>72</v>
      </c>
      <c r="E464" s="161" t="s">
        <v>819</v>
      </c>
      <c r="F464" s="161" t="s">
        <v>820</v>
      </c>
      <c r="I464" s="152"/>
      <c r="J464" s="162">
        <f>BK464</f>
        <v>0</v>
      </c>
      <c r="L464" s="149"/>
      <c r="M464" s="154"/>
      <c r="N464" s="155"/>
      <c r="O464" s="155"/>
      <c r="P464" s="156">
        <f>SUM(P465:P468)</f>
        <v>0</v>
      </c>
      <c r="Q464" s="155"/>
      <c r="R464" s="156">
        <f>SUM(R465:R468)</f>
        <v>0</v>
      </c>
      <c r="S464" s="155"/>
      <c r="T464" s="157">
        <f>SUM(T465:T468)</f>
        <v>0</v>
      </c>
      <c r="AR464" s="150" t="s">
        <v>160</v>
      </c>
      <c r="AT464" s="158" t="s">
        <v>72</v>
      </c>
      <c r="AU464" s="158" t="s">
        <v>22</v>
      </c>
      <c r="AY464" s="150" t="s">
        <v>136</v>
      </c>
      <c r="BK464" s="159">
        <f>SUM(BK465:BK468)</f>
        <v>0</v>
      </c>
    </row>
    <row r="465" spans="2:65" s="1" customFormat="1" ht="22.5" customHeight="1" x14ac:dyDescent="0.35">
      <c r="B465" s="163"/>
      <c r="C465" s="164" t="s">
        <v>821</v>
      </c>
      <c r="D465" s="164" t="s">
        <v>138</v>
      </c>
      <c r="E465" s="165" t="s">
        <v>822</v>
      </c>
      <c r="F465" s="166" t="s">
        <v>823</v>
      </c>
      <c r="G465" s="167" t="s">
        <v>657</v>
      </c>
      <c r="H465" s="168">
        <v>1</v>
      </c>
      <c r="I465" s="169"/>
      <c r="J465" s="170">
        <f>ROUND(I465*H465,2)</f>
        <v>0</v>
      </c>
      <c r="K465" s="166" t="s">
        <v>142</v>
      </c>
      <c r="L465" s="34"/>
      <c r="M465" s="171" t="s">
        <v>3</v>
      </c>
      <c r="N465" s="172" t="s">
        <v>45</v>
      </c>
      <c r="O465" s="35"/>
      <c r="P465" s="173">
        <f>O465*H465</f>
        <v>0</v>
      </c>
      <c r="Q465" s="173">
        <v>0</v>
      </c>
      <c r="R465" s="173">
        <f>Q465*H465</f>
        <v>0</v>
      </c>
      <c r="S465" s="173">
        <v>0</v>
      </c>
      <c r="T465" s="174">
        <f>S465*H465</f>
        <v>0</v>
      </c>
      <c r="AR465" s="17" t="s">
        <v>817</v>
      </c>
      <c r="AT465" s="17" t="s">
        <v>138</v>
      </c>
      <c r="AU465" s="17" t="s">
        <v>144</v>
      </c>
      <c r="AY465" s="17" t="s">
        <v>136</v>
      </c>
      <c r="BE465" s="175">
        <f>IF(N465="základní",J465,0)</f>
        <v>0</v>
      </c>
      <c r="BF465" s="175">
        <f>IF(N465="snížená",J465,0)</f>
        <v>0</v>
      </c>
      <c r="BG465" s="175">
        <f>IF(N465="zákl. přenesená",J465,0)</f>
        <v>0</v>
      </c>
      <c r="BH465" s="175">
        <f>IF(N465="sníž. přenesená",J465,0)</f>
        <v>0</v>
      </c>
      <c r="BI465" s="175">
        <f>IF(N465="nulová",J465,0)</f>
        <v>0</v>
      </c>
      <c r="BJ465" s="17" t="s">
        <v>144</v>
      </c>
      <c r="BK465" s="175">
        <f>ROUND(I465*H465,2)</f>
        <v>0</v>
      </c>
      <c r="BL465" s="17" t="s">
        <v>817</v>
      </c>
      <c r="BM465" s="17" t="s">
        <v>824</v>
      </c>
    </row>
    <row r="466" spans="2:65" s="1" customFormat="1" ht="22.5" customHeight="1" x14ac:dyDescent="0.35">
      <c r="B466" s="163"/>
      <c r="C466" s="164" t="s">
        <v>825</v>
      </c>
      <c r="D466" s="164" t="s">
        <v>138</v>
      </c>
      <c r="E466" s="165" t="s">
        <v>826</v>
      </c>
      <c r="F466" s="166" t="s">
        <v>827</v>
      </c>
      <c r="G466" s="167" t="s">
        <v>369</v>
      </c>
      <c r="H466" s="168">
        <v>1</v>
      </c>
      <c r="I466" s="169"/>
      <c r="J466" s="170">
        <f>ROUND(I466*H466,2)</f>
        <v>0</v>
      </c>
      <c r="K466" s="166" t="s">
        <v>142</v>
      </c>
      <c r="L466" s="34"/>
      <c r="M466" s="171" t="s">
        <v>3</v>
      </c>
      <c r="N466" s="172" t="s">
        <v>45</v>
      </c>
      <c r="O466" s="35"/>
      <c r="P466" s="173">
        <f>O466*H466</f>
        <v>0</v>
      </c>
      <c r="Q466" s="173">
        <v>0</v>
      </c>
      <c r="R466" s="173">
        <f>Q466*H466</f>
        <v>0</v>
      </c>
      <c r="S466" s="173">
        <v>0</v>
      </c>
      <c r="T466" s="174">
        <f>S466*H466</f>
        <v>0</v>
      </c>
      <c r="AR466" s="17" t="s">
        <v>817</v>
      </c>
      <c r="AT466" s="17" t="s">
        <v>138</v>
      </c>
      <c r="AU466" s="17" t="s">
        <v>144</v>
      </c>
      <c r="AY466" s="17" t="s">
        <v>136</v>
      </c>
      <c r="BE466" s="175">
        <f>IF(N466="základní",J466,0)</f>
        <v>0</v>
      </c>
      <c r="BF466" s="175">
        <f>IF(N466="snížená",J466,0)</f>
        <v>0</v>
      </c>
      <c r="BG466" s="175">
        <f>IF(N466="zákl. přenesená",J466,0)</f>
        <v>0</v>
      </c>
      <c r="BH466" s="175">
        <f>IF(N466="sníž. přenesená",J466,0)</f>
        <v>0</v>
      </c>
      <c r="BI466" s="175">
        <f>IF(N466="nulová",J466,0)</f>
        <v>0</v>
      </c>
      <c r="BJ466" s="17" t="s">
        <v>144</v>
      </c>
      <c r="BK466" s="175">
        <f>ROUND(I466*H466,2)</f>
        <v>0</v>
      </c>
      <c r="BL466" s="17" t="s">
        <v>817</v>
      </c>
      <c r="BM466" s="17" t="s">
        <v>828</v>
      </c>
    </row>
    <row r="467" spans="2:65" s="11" customFormat="1" ht="12" x14ac:dyDescent="0.35">
      <c r="B467" s="176"/>
      <c r="D467" s="177" t="s">
        <v>146</v>
      </c>
      <c r="E467" s="178" t="s">
        <v>3</v>
      </c>
      <c r="F467" s="179" t="s">
        <v>22</v>
      </c>
      <c r="H467" s="180">
        <v>1</v>
      </c>
      <c r="I467" s="181"/>
      <c r="L467" s="176"/>
      <c r="M467" s="182"/>
      <c r="N467" s="183"/>
      <c r="O467" s="183"/>
      <c r="P467" s="183"/>
      <c r="Q467" s="183"/>
      <c r="R467" s="183"/>
      <c r="S467" s="183"/>
      <c r="T467" s="184"/>
      <c r="AT467" s="178" t="s">
        <v>146</v>
      </c>
      <c r="AU467" s="178" t="s">
        <v>144</v>
      </c>
      <c r="AV467" s="11" t="s">
        <v>144</v>
      </c>
      <c r="AW467" s="11" t="s">
        <v>37</v>
      </c>
      <c r="AX467" s="11" t="s">
        <v>22</v>
      </c>
      <c r="AY467" s="178" t="s">
        <v>136</v>
      </c>
    </row>
    <row r="468" spans="2:65" s="13" customFormat="1" ht="12" x14ac:dyDescent="0.35">
      <c r="B468" s="213"/>
      <c r="D468" s="177" t="s">
        <v>146</v>
      </c>
      <c r="E468" s="214" t="s">
        <v>3</v>
      </c>
      <c r="F468" s="215" t="s">
        <v>829</v>
      </c>
      <c r="H468" s="216" t="s">
        <v>3</v>
      </c>
      <c r="I468" s="217"/>
      <c r="L468" s="213"/>
      <c r="M468" s="218"/>
      <c r="N468" s="219"/>
      <c r="O468" s="219"/>
      <c r="P468" s="219"/>
      <c r="Q468" s="219"/>
      <c r="R468" s="219"/>
      <c r="S468" s="219"/>
      <c r="T468" s="220"/>
      <c r="AT468" s="216" t="s">
        <v>146</v>
      </c>
      <c r="AU468" s="216" t="s">
        <v>144</v>
      </c>
      <c r="AV468" s="13" t="s">
        <v>22</v>
      </c>
      <c r="AW468" s="13" t="s">
        <v>37</v>
      </c>
      <c r="AX468" s="13" t="s">
        <v>73</v>
      </c>
      <c r="AY468" s="216" t="s">
        <v>136</v>
      </c>
    </row>
    <row r="469" spans="2:65" s="10" customFormat="1" ht="29.9" customHeight="1" x14ac:dyDescent="0.35">
      <c r="B469" s="149"/>
      <c r="D469" s="160" t="s">
        <v>72</v>
      </c>
      <c r="E469" s="161" t="s">
        <v>830</v>
      </c>
      <c r="F469" s="161" t="s">
        <v>831</v>
      </c>
      <c r="I469" s="152"/>
      <c r="J469" s="162">
        <f>BK469</f>
        <v>0</v>
      </c>
      <c r="L469" s="149"/>
      <c r="M469" s="154"/>
      <c r="N469" s="155"/>
      <c r="O469" s="155"/>
      <c r="P469" s="156">
        <f>SUM(P470:P471)</f>
        <v>0</v>
      </c>
      <c r="Q469" s="155"/>
      <c r="R469" s="156">
        <f>SUM(R470:R471)</f>
        <v>0</v>
      </c>
      <c r="S469" s="155"/>
      <c r="T469" s="157">
        <f>SUM(T470:T471)</f>
        <v>0</v>
      </c>
      <c r="AR469" s="150" t="s">
        <v>160</v>
      </c>
      <c r="AT469" s="158" t="s">
        <v>72</v>
      </c>
      <c r="AU469" s="158" t="s">
        <v>22</v>
      </c>
      <c r="AY469" s="150" t="s">
        <v>136</v>
      </c>
      <c r="BK469" s="159">
        <f>SUM(BK470:BK471)</f>
        <v>0</v>
      </c>
    </row>
    <row r="470" spans="2:65" s="1" customFormat="1" ht="22.5" customHeight="1" x14ac:dyDescent="0.35">
      <c r="B470" s="163"/>
      <c r="C470" s="164" t="s">
        <v>832</v>
      </c>
      <c r="D470" s="164" t="s">
        <v>138</v>
      </c>
      <c r="E470" s="165" t="s">
        <v>833</v>
      </c>
      <c r="F470" s="166" t="s">
        <v>834</v>
      </c>
      <c r="G470" s="167" t="s">
        <v>657</v>
      </c>
      <c r="H470" s="168">
        <v>3</v>
      </c>
      <c r="I470" s="169"/>
      <c r="J470" s="170">
        <f>ROUND(I470*H470,2)</f>
        <v>0</v>
      </c>
      <c r="K470" s="166" t="s">
        <v>142</v>
      </c>
      <c r="L470" s="34"/>
      <c r="M470" s="171" t="s">
        <v>3</v>
      </c>
      <c r="N470" s="172" t="s">
        <v>45</v>
      </c>
      <c r="O470" s="35"/>
      <c r="P470" s="173">
        <f>O470*H470</f>
        <v>0</v>
      </c>
      <c r="Q470" s="173">
        <v>0</v>
      </c>
      <c r="R470" s="173">
        <f>Q470*H470</f>
        <v>0</v>
      </c>
      <c r="S470" s="173">
        <v>0</v>
      </c>
      <c r="T470" s="174">
        <f>S470*H470</f>
        <v>0</v>
      </c>
      <c r="AR470" s="17" t="s">
        <v>817</v>
      </c>
      <c r="AT470" s="17" t="s">
        <v>138</v>
      </c>
      <c r="AU470" s="17" t="s">
        <v>144</v>
      </c>
      <c r="AY470" s="17" t="s">
        <v>136</v>
      </c>
      <c r="BE470" s="175">
        <f>IF(N470="základní",J470,0)</f>
        <v>0</v>
      </c>
      <c r="BF470" s="175">
        <f>IF(N470="snížená",J470,0)</f>
        <v>0</v>
      </c>
      <c r="BG470" s="175">
        <f>IF(N470="zákl. přenesená",J470,0)</f>
        <v>0</v>
      </c>
      <c r="BH470" s="175">
        <f>IF(N470="sníž. přenesená",J470,0)</f>
        <v>0</v>
      </c>
      <c r="BI470" s="175">
        <f>IF(N470="nulová",J470,0)</f>
        <v>0</v>
      </c>
      <c r="BJ470" s="17" t="s">
        <v>144</v>
      </c>
      <c r="BK470" s="175">
        <f>ROUND(I470*H470,2)</f>
        <v>0</v>
      </c>
      <c r="BL470" s="17" t="s">
        <v>817</v>
      </c>
      <c r="BM470" s="17" t="s">
        <v>835</v>
      </c>
    </row>
    <row r="471" spans="2:65" s="1" customFormat="1" ht="22.5" customHeight="1" x14ac:dyDescent="0.35">
      <c r="B471" s="163"/>
      <c r="C471" s="164" t="s">
        <v>836</v>
      </c>
      <c r="D471" s="164" t="s">
        <v>138</v>
      </c>
      <c r="E471" s="165" t="s">
        <v>837</v>
      </c>
      <c r="F471" s="166" t="s">
        <v>838</v>
      </c>
      <c r="G471" s="167" t="s">
        <v>657</v>
      </c>
      <c r="H471" s="168">
        <v>1</v>
      </c>
      <c r="I471" s="169"/>
      <c r="J471" s="170">
        <f>ROUND(I471*H471,2)</f>
        <v>0</v>
      </c>
      <c r="K471" s="166" t="s">
        <v>142</v>
      </c>
      <c r="L471" s="34"/>
      <c r="M471" s="171" t="s">
        <v>3</v>
      </c>
      <c r="N471" s="225" t="s">
        <v>45</v>
      </c>
      <c r="O471" s="226"/>
      <c r="P471" s="227">
        <f>O471*H471</f>
        <v>0</v>
      </c>
      <c r="Q471" s="227">
        <v>0</v>
      </c>
      <c r="R471" s="227">
        <f>Q471*H471</f>
        <v>0</v>
      </c>
      <c r="S471" s="227">
        <v>0</v>
      </c>
      <c r="T471" s="228">
        <f>S471*H471</f>
        <v>0</v>
      </c>
      <c r="AR471" s="17" t="s">
        <v>817</v>
      </c>
      <c r="AT471" s="17" t="s">
        <v>138</v>
      </c>
      <c r="AU471" s="17" t="s">
        <v>144</v>
      </c>
      <c r="AY471" s="17" t="s">
        <v>136</v>
      </c>
      <c r="BE471" s="175">
        <f>IF(N471="základní",J471,0)</f>
        <v>0</v>
      </c>
      <c r="BF471" s="175">
        <f>IF(N471="snížená",J471,0)</f>
        <v>0</v>
      </c>
      <c r="BG471" s="175">
        <f>IF(N471="zákl. přenesená",J471,0)</f>
        <v>0</v>
      </c>
      <c r="BH471" s="175">
        <f>IF(N471="sníž. přenesená",J471,0)</f>
        <v>0</v>
      </c>
      <c r="BI471" s="175">
        <f>IF(N471="nulová",J471,0)</f>
        <v>0</v>
      </c>
      <c r="BJ471" s="17" t="s">
        <v>144</v>
      </c>
      <c r="BK471" s="175">
        <f>ROUND(I471*H471,2)</f>
        <v>0</v>
      </c>
      <c r="BL471" s="17" t="s">
        <v>817</v>
      </c>
      <c r="BM471" s="17" t="s">
        <v>839</v>
      </c>
    </row>
    <row r="472" spans="2:65" s="1" customFormat="1" ht="7" customHeight="1" x14ac:dyDescent="0.35">
      <c r="B472" s="49"/>
      <c r="C472" s="50"/>
      <c r="D472" s="50"/>
      <c r="E472" s="50"/>
      <c r="F472" s="50"/>
      <c r="G472" s="50"/>
      <c r="H472" s="50"/>
      <c r="I472" s="116"/>
      <c r="J472" s="50"/>
      <c r="K472" s="50"/>
      <c r="L472" s="34"/>
    </row>
  </sheetData>
  <autoFilter ref="C102:K102" xr:uid="{0970F3E2-6414-4657-883E-3C6149D74AF7}"/>
  <mergeCells count="9">
    <mergeCell ref="E93:H93"/>
    <mergeCell ref="E95:H95"/>
    <mergeCell ref="G1:H1"/>
    <mergeCell ref="L2:V2"/>
    <mergeCell ref="E7:H7"/>
    <mergeCell ref="E9:H9"/>
    <mergeCell ref="E24:H24"/>
    <mergeCell ref="E45:H45"/>
    <mergeCell ref="E47:H47"/>
  </mergeCells>
  <hyperlinks>
    <hyperlink ref="F1:G1" location="C2" tooltip="Krycí list soupisu" display="1) Krycí list soupisu" xr:uid="{E63F09CA-84D5-47E3-9615-44460683BB79}"/>
    <hyperlink ref="G1:H1" location="C54" tooltip="Rekapitulace" display="2) Rekapitulace" xr:uid="{DA412D25-AFEF-4629-A25E-B337A71E7FAA}"/>
    <hyperlink ref="J1" location="C102" tooltip="Soupis prací" display="3) Soupis prací" xr:uid="{5F47FA13-7B9E-4F22-990D-0157451013F8}"/>
    <hyperlink ref="L1:V1" location="'Rekapitulace stavby'!C2" tooltip="Rekapitulace stavby" display="Rekapitulace stavby" xr:uid="{C0888434-CBFA-4298-BFD4-44DD47377F18}"/>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553"/>
  <sheetViews>
    <sheetView showGridLines="0" workbookViewId="0">
      <pane ySplit="1" topLeftCell="A2" activePane="bottomLeft" state="frozen"/>
      <selection pane="bottomLeft"/>
    </sheetView>
  </sheetViews>
  <sheetFormatPr defaultRowHeight="14.5" x14ac:dyDescent="0.35"/>
  <cols>
    <col min="1" max="1" width="8.375" customWidth="1"/>
    <col min="2" max="2" width="1.625" customWidth="1"/>
    <col min="3" max="3" width="4.125" customWidth="1"/>
    <col min="4" max="4" width="4.375" customWidth="1"/>
    <col min="5" max="5" width="17.125" customWidth="1"/>
    <col min="6" max="6" width="75" customWidth="1"/>
    <col min="7" max="7" width="8.625" customWidth="1"/>
    <col min="8" max="8" width="11.125" customWidth="1"/>
    <col min="9" max="9" width="12.625" style="92" customWidth="1"/>
    <col min="10" max="10" width="23.5" customWidth="1"/>
    <col min="11" max="11" width="15.5" customWidth="1"/>
    <col min="13" max="18" width="9.375" hidden="1"/>
    <col min="19" max="19" width="8.125" hidden="1" customWidth="1"/>
    <col min="20" max="20" width="29.625" hidden="1" customWidth="1"/>
    <col min="21" max="21" width="16.375" hidden="1" customWidth="1"/>
    <col min="22" max="22" width="12.375" customWidth="1"/>
    <col min="23" max="23" width="16.375" customWidth="1"/>
    <col min="24" max="24" width="12.375" customWidth="1"/>
    <col min="25" max="25" width="15" customWidth="1"/>
    <col min="26" max="26" width="11" customWidth="1"/>
    <col min="27" max="27" width="15" customWidth="1"/>
    <col min="28" max="28" width="16.375" customWidth="1"/>
    <col min="29" max="29" width="11" customWidth="1"/>
    <col min="30" max="30" width="15" customWidth="1"/>
    <col min="31" max="31" width="16.375" customWidth="1"/>
    <col min="44" max="65" width="9.375" hidden="1"/>
  </cols>
  <sheetData>
    <row r="1" spans="1:70" ht="21.75" customHeight="1" x14ac:dyDescent="0.35">
      <c r="A1" s="15"/>
      <c r="B1" s="277"/>
      <c r="C1" s="277"/>
      <c r="D1" s="276" t="s">
        <v>1</v>
      </c>
      <c r="E1" s="277"/>
      <c r="F1" s="278" t="s">
        <v>1317</v>
      </c>
      <c r="G1" s="283" t="s">
        <v>1318</v>
      </c>
      <c r="H1" s="283"/>
      <c r="I1" s="284"/>
      <c r="J1" s="278" t="s">
        <v>1319</v>
      </c>
      <c r="K1" s="276" t="s">
        <v>82</v>
      </c>
      <c r="L1" s="278" t="s">
        <v>1320</v>
      </c>
      <c r="M1" s="278"/>
      <c r="N1" s="278"/>
      <c r="O1" s="278"/>
      <c r="P1" s="278"/>
      <c r="Q1" s="278"/>
      <c r="R1" s="278"/>
      <c r="S1" s="278"/>
      <c r="T1" s="278"/>
      <c r="U1" s="274"/>
      <c r="V1" s="274"/>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7" customHeight="1" x14ac:dyDescent="0.35">
      <c r="L2" s="269" t="s">
        <v>6</v>
      </c>
      <c r="M2" s="234"/>
      <c r="N2" s="234"/>
      <c r="O2" s="234"/>
      <c r="P2" s="234"/>
      <c r="Q2" s="234"/>
      <c r="R2" s="234"/>
      <c r="S2" s="234"/>
      <c r="T2" s="234"/>
      <c r="U2" s="234"/>
      <c r="V2" s="234"/>
      <c r="AT2" s="17" t="s">
        <v>81</v>
      </c>
    </row>
    <row r="3" spans="1:70" ht="7" customHeight="1" x14ac:dyDescent="0.35">
      <c r="B3" s="18"/>
      <c r="C3" s="19"/>
      <c r="D3" s="19"/>
      <c r="E3" s="19"/>
      <c r="F3" s="19"/>
      <c r="G3" s="19"/>
      <c r="H3" s="19"/>
      <c r="I3" s="93"/>
      <c r="J3" s="19"/>
      <c r="K3" s="20"/>
      <c r="AT3" s="17" t="s">
        <v>22</v>
      </c>
    </row>
    <row r="4" spans="1:70" ht="37" customHeight="1" x14ac:dyDescent="0.35">
      <c r="B4" s="21"/>
      <c r="C4" s="22"/>
      <c r="D4" s="23" t="s">
        <v>83</v>
      </c>
      <c r="E4" s="22"/>
      <c r="F4" s="22"/>
      <c r="G4" s="22"/>
      <c r="H4" s="22"/>
      <c r="I4" s="94"/>
      <c r="J4" s="22"/>
      <c r="K4" s="24"/>
      <c r="M4" s="25" t="s">
        <v>11</v>
      </c>
      <c r="AT4" s="17" t="s">
        <v>4</v>
      </c>
    </row>
    <row r="5" spans="1:70" ht="7" customHeight="1" x14ac:dyDescent="0.35">
      <c r="B5" s="21"/>
      <c r="C5" s="22"/>
      <c r="D5" s="22"/>
      <c r="E5" s="22"/>
      <c r="F5" s="22"/>
      <c r="G5" s="22"/>
      <c r="H5" s="22"/>
      <c r="I5" s="94"/>
      <c r="J5" s="22"/>
      <c r="K5" s="24"/>
    </row>
    <row r="6" spans="1:70" ht="12" x14ac:dyDescent="0.35">
      <c r="B6" s="21"/>
      <c r="C6" s="22"/>
      <c r="D6" s="30" t="s">
        <v>17</v>
      </c>
      <c r="E6" s="22"/>
      <c r="F6" s="22"/>
      <c r="G6" s="22"/>
      <c r="H6" s="22"/>
      <c r="I6" s="94"/>
      <c r="J6" s="22"/>
      <c r="K6" s="24"/>
    </row>
    <row r="7" spans="1:70" ht="22.5" customHeight="1" x14ac:dyDescent="0.35">
      <c r="B7" s="21"/>
      <c r="C7" s="22"/>
      <c r="D7" s="22"/>
      <c r="E7" s="270" t="str">
        <f>'Rekapitulace stavby'!K6</f>
        <v>Realizace stavby bytových jednotek v obci Hněvotín</v>
      </c>
      <c r="F7" s="238"/>
      <c r="G7" s="238"/>
      <c r="H7" s="238"/>
      <c r="I7" s="94"/>
      <c r="J7" s="22"/>
      <c r="K7" s="24"/>
    </row>
    <row r="8" spans="1:70" s="1" customFormat="1" ht="12" x14ac:dyDescent="0.35">
      <c r="B8" s="34"/>
      <c r="C8" s="35"/>
      <c r="D8" s="30" t="s">
        <v>84</v>
      </c>
      <c r="E8" s="35"/>
      <c r="F8" s="35"/>
      <c r="G8" s="35"/>
      <c r="H8" s="35"/>
      <c r="I8" s="95"/>
      <c r="J8" s="35"/>
      <c r="K8" s="38"/>
    </row>
    <row r="9" spans="1:70" s="1" customFormat="1" ht="37" customHeight="1" x14ac:dyDescent="0.35">
      <c r="B9" s="34"/>
      <c r="C9" s="35"/>
      <c r="D9" s="35"/>
      <c r="E9" s="271" t="s">
        <v>840</v>
      </c>
      <c r="F9" s="245"/>
      <c r="G9" s="245"/>
      <c r="H9" s="245"/>
      <c r="I9" s="95"/>
      <c r="J9" s="35"/>
      <c r="K9" s="38"/>
    </row>
    <row r="10" spans="1:70" s="1" customFormat="1" ht="12" x14ac:dyDescent="0.35">
      <c r="B10" s="34"/>
      <c r="C10" s="35"/>
      <c r="D10" s="35"/>
      <c r="E10" s="35"/>
      <c r="F10" s="35"/>
      <c r="G10" s="35"/>
      <c r="H10" s="35"/>
      <c r="I10" s="95"/>
      <c r="J10" s="35"/>
      <c r="K10" s="38"/>
    </row>
    <row r="11" spans="1:70" s="1" customFormat="1" ht="14.4" customHeight="1" x14ac:dyDescent="0.35">
      <c r="B11" s="34"/>
      <c r="C11" s="35"/>
      <c r="D11" s="30" t="s">
        <v>20</v>
      </c>
      <c r="E11" s="35"/>
      <c r="F11" s="28" t="s">
        <v>3</v>
      </c>
      <c r="G11" s="35"/>
      <c r="H11" s="35"/>
      <c r="I11" s="96" t="s">
        <v>21</v>
      </c>
      <c r="J11" s="28" t="s">
        <v>3</v>
      </c>
      <c r="K11" s="38"/>
    </row>
    <row r="12" spans="1:70" s="1" customFormat="1" ht="14.4" customHeight="1" x14ac:dyDescent="0.35">
      <c r="B12" s="34"/>
      <c r="C12" s="35"/>
      <c r="D12" s="30" t="s">
        <v>23</v>
      </c>
      <c r="E12" s="35"/>
      <c r="F12" s="28" t="s">
        <v>24</v>
      </c>
      <c r="G12" s="35"/>
      <c r="H12" s="35"/>
      <c r="I12" s="96" t="s">
        <v>25</v>
      </c>
      <c r="J12" s="97" t="str">
        <f>'Rekapitulace stavby'!AN8</f>
        <v>29. 4. 2021</v>
      </c>
      <c r="K12" s="38"/>
    </row>
    <row r="13" spans="1:70" s="1" customFormat="1" ht="10.75" customHeight="1" x14ac:dyDescent="0.35">
      <c r="B13" s="34"/>
      <c r="C13" s="35"/>
      <c r="D13" s="35"/>
      <c r="E13" s="35"/>
      <c r="F13" s="35"/>
      <c r="G13" s="35"/>
      <c r="H13" s="35"/>
      <c r="I13" s="95"/>
      <c r="J13" s="35"/>
      <c r="K13" s="38"/>
    </row>
    <row r="14" spans="1:70" s="1" customFormat="1" ht="14.4" customHeight="1" x14ac:dyDescent="0.35">
      <c r="B14" s="34"/>
      <c r="C14" s="35"/>
      <c r="D14" s="30" t="s">
        <v>29</v>
      </c>
      <c r="E14" s="35"/>
      <c r="F14" s="35"/>
      <c r="G14" s="35"/>
      <c r="H14" s="35"/>
      <c r="I14" s="96" t="s">
        <v>30</v>
      </c>
      <c r="J14" s="28" t="s">
        <v>3</v>
      </c>
      <c r="K14" s="38"/>
    </row>
    <row r="15" spans="1:70" s="1" customFormat="1" ht="18" customHeight="1" x14ac:dyDescent="0.35">
      <c r="B15" s="34"/>
      <c r="C15" s="35"/>
      <c r="D15" s="35"/>
      <c r="E15" s="28" t="s">
        <v>86</v>
      </c>
      <c r="F15" s="35"/>
      <c r="G15" s="35"/>
      <c r="H15" s="35"/>
      <c r="I15" s="96" t="s">
        <v>32</v>
      </c>
      <c r="J15" s="28" t="s">
        <v>3</v>
      </c>
      <c r="K15" s="38"/>
    </row>
    <row r="16" spans="1:70" s="1" customFormat="1" ht="7" customHeight="1" x14ac:dyDescent="0.35">
      <c r="B16" s="34"/>
      <c r="C16" s="35"/>
      <c r="D16" s="35"/>
      <c r="E16" s="35"/>
      <c r="F16" s="35"/>
      <c r="G16" s="35"/>
      <c r="H16" s="35"/>
      <c r="I16" s="95"/>
      <c r="J16" s="35"/>
      <c r="K16" s="38"/>
    </row>
    <row r="17" spans="2:11" s="1" customFormat="1" ht="14.4" customHeight="1" x14ac:dyDescent="0.35">
      <c r="B17" s="34"/>
      <c r="C17" s="35"/>
      <c r="D17" s="30" t="s">
        <v>33</v>
      </c>
      <c r="E17" s="35"/>
      <c r="F17" s="35"/>
      <c r="G17" s="35"/>
      <c r="H17" s="35"/>
      <c r="I17" s="96" t="s">
        <v>30</v>
      </c>
      <c r="J17" s="28" t="str">
        <f>IF('Rekapitulace stavby'!AN13="Vyplň údaj","",IF('Rekapitulace stavby'!AN13="","",'Rekapitulace stavby'!AN13))</f>
        <v/>
      </c>
      <c r="K17" s="38"/>
    </row>
    <row r="18" spans="2:11" s="1" customFormat="1" ht="18" customHeight="1" x14ac:dyDescent="0.35">
      <c r="B18" s="34"/>
      <c r="C18" s="35"/>
      <c r="D18" s="35"/>
      <c r="E18" s="28" t="str">
        <f>IF('Rekapitulace stavby'!E14="Vyplň údaj","",IF('Rekapitulace stavby'!E14="","",'Rekapitulace stavby'!E14))</f>
        <v/>
      </c>
      <c r="F18" s="35"/>
      <c r="G18" s="35"/>
      <c r="H18" s="35"/>
      <c r="I18" s="96" t="s">
        <v>32</v>
      </c>
      <c r="J18" s="28" t="str">
        <f>IF('Rekapitulace stavby'!AN14="Vyplň údaj","",IF('Rekapitulace stavby'!AN14="","",'Rekapitulace stavby'!AN14))</f>
        <v/>
      </c>
      <c r="K18" s="38"/>
    </row>
    <row r="19" spans="2:11" s="1" customFormat="1" ht="7" customHeight="1" x14ac:dyDescent="0.35">
      <c r="B19" s="34"/>
      <c r="C19" s="35"/>
      <c r="D19" s="35"/>
      <c r="E19" s="35"/>
      <c r="F19" s="35"/>
      <c r="G19" s="35"/>
      <c r="H19" s="35"/>
      <c r="I19" s="95"/>
      <c r="J19" s="35"/>
      <c r="K19" s="38"/>
    </row>
    <row r="20" spans="2:11" s="1" customFormat="1" ht="14.4" customHeight="1" x14ac:dyDescent="0.35">
      <c r="B20" s="34"/>
      <c r="C20" s="35"/>
      <c r="D20" s="30" t="s">
        <v>35</v>
      </c>
      <c r="E20" s="35"/>
      <c r="F20" s="35"/>
      <c r="G20" s="35"/>
      <c r="H20" s="35"/>
      <c r="I20" s="96" t="s">
        <v>30</v>
      </c>
      <c r="J20" s="28" t="str">
        <f>IF('Rekapitulace stavby'!AN16="","",'Rekapitulace stavby'!AN16)</f>
        <v/>
      </c>
      <c r="K20" s="38"/>
    </row>
    <row r="21" spans="2:11" s="1" customFormat="1" ht="18" customHeight="1" x14ac:dyDescent="0.35">
      <c r="B21" s="34"/>
      <c r="C21" s="35"/>
      <c r="D21" s="35"/>
      <c r="E21" s="28" t="str">
        <f>IF('Rekapitulace stavby'!E17="","",'Rekapitulace stavby'!E17)</f>
        <v xml:space="preserve"> </v>
      </c>
      <c r="F21" s="35"/>
      <c r="G21" s="35"/>
      <c r="H21" s="35"/>
      <c r="I21" s="96" t="s">
        <v>32</v>
      </c>
      <c r="J21" s="28" t="str">
        <f>IF('Rekapitulace stavby'!AN17="","",'Rekapitulace stavby'!AN17)</f>
        <v/>
      </c>
      <c r="K21" s="38"/>
    </row>
    <row r="22" spans="2:11" s="1" customFormat="1" ht="7" customHeight="1" x14ac:dyDescent="0.35">
      <c r="B22" s="34"/>
      <c r="C22" s="35"/>
      <c r="D22" s="35"/>
      <c r="E22" s="35"/>
      <c r="F22" s="35"/>
      <c r="G22" s="35"/>
      <c r="H22" s="35"/>
      <c r="I22" s="95"/>
      <c r="J22" s="35"/>
      <c r="K22" s="38"/>
    </row>
    <row r="23" spans="2:11" s="1" customFormat="1" ht="14.4" customHeight="1" x14ac:dyDescent="0.35">
      <c r="B23" s="34"/>
      <c r="C23" s="35"/>
      <c r="D23" s="30" t="s">
        <v>38</v>
      </c>
      <c r="E23" s="35"/>
      <c r="F23" s="35"/>
      <c r="G23" s="35"/>
      <c r="H23" s="35"/>
      <c r="I23" s="95"/>
      <c r="J23" s="35"/>
      <c r="K23" s="38"/>
    </row>
    <row r="24" spans="2:11" s="6" customFormat="1" ht="63" customHeight="1" x14ac:dyDescent="0.35">
      <c r="B24" s="98"/>
      <c r="C24" s="99"/>
      <c r="D24" s="99"/>
      <c r="E24" s="241" t="s">
        <v>87</v>
      </c>
      <c r="F24" s="272"/>
      <c r="G24" s="272"/>
      <c r="H24" s="272"/>
      <c r="I24" s="100"/>
      <c r="J24" s="99"/>
      <c r="K24" s="101"/>
    </row>
    <row r="25" spans="2:11" s="1" customFormat="1" ht="7" customHeight="1" x14ac:dyDescent="0.35">
      <c r="B25" s="34"/>
      <c r="C25" s="35"/>
      <c r="D25" s="35"/>
      <c r="E25" s="35"/>
      <c r="F25" s="35"/>
      <c r="G25" s="35"/>
      <c r="H25" s="35"/>
      <c r="I25" s="95"/>
      <c r="J25" s="35"/>
      <c r="K25" s="38"/>
    </row>
    <row r="26" spans="2:11" s="1" customFormat="1" ht="7" customHeight="1" x14ac:dyDescent="0.35">
      <c r="B26" s="34"/>
      <c r="C26" s="35"/>
      <c r="D26" s="61"/>
      <c r="E26" s="61"/>
      <c r="F26" s="61"/>
      <c r="G26" s="61"/>
      <c r="H26" s="61"/>
      <c r="I26" s="102"/>
      <c r="J26" s="61"/>
      <c r="K26" s="103"/>
    </row>
    <row r="27" spans="2:11" s="1" customFormat="1" ht="25.4" customHeight="1" x14ac:dyDescent="0.35">
      <c r="B27" s="34"/>
      <c r="C27" s="35"/>
      <c r="D27" s="104" t="s">
        <v>39</v>
      </c>
      <c r="E27" s="35"/>
      <c r="F27" s="35"/>
      <c r="G27" s="35"/>
      <c r="H27" s="35"/>
      <c r="I27" s="95"/>
      <c r="J27" s="105">
        <f>ROUND(J100,2)</f>
        <v>0</v>
      </c>
      <c r="K27" s="38"/>
    </row>
    <row r="28" spans="2:11" s="1" customFormat="1" ht="7" customHeight="1" x14ac:dyDescent="0.35">
      <c r="B28" s="34"/>
      <c r="C28" s="35"/>
      <c r="D28" s="61"/>
      <c r="E28" s="61"/>
      <c r="F28" s="61"/>
      <c r="G28" s="61"/>
      <c r="H28" s="61"/>
      <c r="I28" s="102"/>
      <c r="J28" s="61"/>
      <c r="K28" s="103"/>
    </row>
    <row r="29" spans="2:11" s="1" customFormat="1" ht="14.4" customHeight="1" x14ac:dyDescent="0.35">
      <c r="B29" s="34"/>
      <c r="C29" s="35"/>
      <c r="D29" s="35"/>
      <c r="E29" s="35"/>
      <c r="F29" s="39" t="s">
        <v>41</v>
      </c>
      <c r="G29" s="35"/>
      <c r="H29" s="35"/>
      <c r="I29" s="106" t="s">
        <v>40</v>
      </c>
      <c r="J29" s="39" t="s">
        <v>42</v>
      </c>
      <c r="K29" s="38"/>
    </row>
    <row r="30" spans="2:11" s="1" customFormat="1" ht="14.4" customHeight="1" x14ac:dyDescent="0.35">
      <c r="B30" s="34"/>
      <c r="C30" s="35"/>
      <c r="D30" s="42" t="s">
        <v>43</v>
      </c>
      <c r="E30" s="42" t="s">
        <v>44</v>
      </c>
      <c r="F30" s="107">
        <f>ROUND(SUM(BE100:BE552), 2)</f>
        <v>0</v>
      </c>
      <c r="G30" s="35"/>
      <c r="H30" s="35"/>
      <c r="I30" s="108">
        <v>0.21</v>
      </c>
      <c r="J30" s="107">
        <f>ROUND(ROUND((SUM(BE100:BE552)), 2)*I30, 2)</f>
        <v>0</v>
      </c>
      <c r="K30" s="38"/>
    </row>
    <row r="31" spans="2:11" s="1" customFormat="1" ht="14.4" customHeight="1" x14ac:dyDescent="0.35">
      <c r="B31" s="34"/>
      <c r="C31" s="35"/>
      <c r="D31" s="35"/>
      <c r="E31" s="42" t="s">
        <v>45</v>
      </c>
      <c r="F31" s="107">
        <f>ROUND(SUM(BF100:BF552), 2)</f>
        <v>0</v>
      </c>
      <c r="G31" s="35"/>
      <c r="H31" s="35"/>
      <c r="I31" s="108">
        <v>0.15</v>
      </c>
      <c r="J31" s="107">
        <f>ROUND(ROUND((SUM(BF100:BF552)), 2)*I31, 2)</f>
        <v>0</v>
      </c>
      <c r="K31" s="38"/>
    </row>
    <row r="32" spans="2:11" s="1" customFormat="1" ht="14.4" hidden="1" customHeight="1" x14ac:dyDescent="0.35">
      <c r="B32" s="34"/>
      <c r="C32" s="35"/>
      <c r="D32" s="35"/>
      <c r="E32" s="42" t="s">
        <v>46</v>
      </c>
      <c r="F32" s="107">
        <f>ROUND(SUM(BG100:BG552), 2)</f>
        <v>0</v>
      </c>
      <c r="G32" s="35"/>
      <c r="H32" s="35"/>
      <c r="I32" s="108">
        <v>0.21</v>
      </c>
      <c r="J32" s="107">
        <v>0</v>
      </c>
      <c r="K32" s="38"/>
    </row>
    <row r="33" spans="2:11" s="1" customFormat="1" ht="14.4" hidden="1" customHeight="1" x14ac:dyDescent="0.35">
      <c r="B33" s="34"/>
      <c r="C33" s="35"/>
      <c r="D33" s="35"/>
      <c r="E33" s="42" t="s">
        <v>47</v>
      </c>
      <c r="F33" s="107">
        <f>ROUND(SUM(BH100:BH552), 2)</f>
        <v>0</v>
      </c>
      <c r="G33" s="35"/>
      <c r="H33" s="35"/>
      <c r="I33" s="108">
        <v>0.15</v>
      </c>
      <c r="J33" s="107">
        <v>0</v>
      </c>
      <c r="K33" s="38"/>
    </row>
    <row r="34" spans="2:11" s="1" customFormat="1" ht="14.4" hidden="1" customHeight="1" x14ac:dyDescent="0.35">
      <c r="B34" s="34"/>
      <c r="C34" s="35"/>
      <c r="D34" s="35"/>
      <c r="E34" s="42" t="s">
        <v>48</v>
      </c>
      <c r="F34" s="107">
        <f>ROUND(SUM(BI100:BI552), 2)</f>
        <v>0</v>
      </c>
      <c r="G34" s="35"/>
      <c r="H34" s="35"/>
      <c r="I34" s="108">
        <v>0</v>
      </c>
      <c r="J34" s="107">
        <v>0</v>
      </c>
      <c r="K34" s="38"/>
    </row>
    <row r="35" spans="2:11" s="1" customFormat="1" ht="7" customHeight="1" x14ac:dyDescent="0.35">
      <c r="B35" s="34"/>
      <c r="C35" s="35"/>
      <c r="D35" s="35"/>
      <c r="E35" s="35"/>
      <c r="F35" s="35"/>
      <c r="G35" s="35"/>
      <c r="H35" s="35"/>
      <c r="I35" s="95"/>
      <c r="J35" s="35"/>
      <c r="K35" s="38"/>
    </row>
    <row r="36" spans="2:11" s="1" customFormat="1" ht="25.4" customHeight="1" x14ac:dyDescent="0.35">
      <c r="B36" s="34"/>
      <c r="C36" s="109"/>
      <c r="D36" s="110" t="s">
        <v>49</v>
      </c>
      <c r="E36" s="65"/>
      <c r="F36" s="65"/>
      <c r="G36" s="111" t="s">
        <v>50</v>
      </c>
      <c r="H36" s="112" t="s">
        <v>51</v>
      </c>
      <c r="I36" s="113"/>
      <c r="J36" s="114">
        <f>SUM(J27:J34)</f>
        <v>0</v>
      </c>
      <c r="K36" s="115"/>
    </row>
    <row r="37" spans="2:11" s="1" customFormat="1" ht="14.4" customHeight="1" x14ac:dyDescent="0.35">
      <c r="B37" s="49"/>
      <c r="C37" s="50"/>
      <c r="D37" s="50"/>
      <c r="E37" s="50"/>
      <c r="F37" s="50"/>
      <c r="G37" s="50"/>
      <c r="H37" s="50"/>
      <c r="I37" s="116"/>
      <c r="J37" s="50"/>
      <c r="K37" s="51"/>
    </row>
    <row r="41" spans="2:11" s="1" customFormat="1" ht="7" customHeight="1" x14ac:dyDescent="0.35">
      <c r="B41" s="52"/>
      <c r="C41" s="53"/>
      <c r="D41" s="53"/>
      <c r="E41" s="53"/>
      <c r="F41" s="53"/>
      <c r="G41" s="53"/>
      <c r="H41" s="53"/>
      <c r="I41" s="117"/>
      <c r="J41" s="53"/>
      <c r="K41" s="118"/>
    </row>
    <row r="42" spans="2:11" s="1" customFormat="1" ht="37" customHeight="1" x14ac:dyDescent="0.35">
      <c r="B42" s="34"/>
      <c r="C42" s="23" t="s">
        <v>88</v>
      </c>
      <c r="D42" s="35"/>
      <c r="E42" s="35"/>
      <c r="F42" s="35"/>
      <c r="G42" s="35"/>
      <c r="H42" s="35"/>
      <c r="I42" s="95"/>
      <c r="J42" s="35"/>
      <c r="K42" s="38"/>
    </row>
    <row r="43" spans="2:11" s="1" customFormat="1" ht="7" customHeight="1" x14ac:dyDescent="0.35">
      <c r="B43" s="34"/>
      <c r="C43" s="35"/>
      <c r="D43" s="35"/>
      <c r="E43" s="35"/>
      <c r="F43" s="35"/>
      <c r="G43" s="35"/>
      <c r="H43" s="35"/>
      <c r="I43" s="95"/>
      <c r="J43" s="35"/>
      <c r="K43" s="38"/>
    </row>
    <row r="44" spans="2:11" s="1" customFormat="1" ht="14.4" customHeight="1" x14ac:dyDescent="0.35">
      <c r="B44" s="34"/>
      <c r="C44" s="30" t="s">
        <v>17</v>
      </c>
      <c r="D44" s="35"/>
      <c r="E44" s="35"/>
      <c r="F44" s="35"/>
      <c r="G44" s="35"/>
      <c r="H44" s="35"/>
      <c r="I44" s="95"/>
      <c r="J44" s="35"/>
      <c r="K44" s="38"/>
    </row>
    <row r="45" spans="2:11" s="1" customFormat="1" ht="22.5" customHeight="1" x14ac:dyDescent="0.35">
      <c r="B45" s="34"/>
      <c r="C45" s="35"/>
      <c r="D45" s="35"/>
      <c r="E45" s="270" t="str">
        <f>E7</f>
        <v>Realizace stavby bytových jednotek v obci Hněvotín</v>
      </c>
      <c r="F45" s="245"/>
      <c r="G45" s="245"/>
      <c r="H45" s="245"/>
      <c r="I45" s="95"/>
      <c r="J45" s="35"/>
      <c r="K45" s="38"/>
    </row>
    <row r="46" spans="2:11" s="1" customFormat="1" ht="14.4" customHeight="1" x14ac:dyDescent="0.35">
      <c r="B46" s="34"/>
      <c r="C46" s="30" t="s">
        <v>84</v>
      </c>
      <c r="D46" s="35"/>
      <c r="E46" s="35"/>
      <c r="F46" s="35"/>
      <c r="G46" s="35"/>
      <c r="H46" s="35"/>
      <c r="I46" s="95"/>
      <c r="J46" s="35"/>
      <c r="K46" s="38"/>
    </row>
    <row r="47" spans="2:11" s="1" customFormat="1" ht="23.25" customHeight="1" x14ac:dyDescent="0.35">
      <c r="B47" s="34"/>
      <c r="C47" s="35"/>
      <c r="D47" s="35"/>
      <c r="E47" s="271" t="str">
        <f>E9</f>
        <v>05_2019_Uznatelne - Realizace stavby bytových jednotek v obci Hněvotín</v>
      </c>
      <c r="F47" s="245"/>
      <c r="G47" s="245"/>
      <c r="H47" s="245"/>
      <c r="I47" s="95"/>
      <c r="J47" s="35"/>
      <c r="K47" s="38"/>
    </row>
    <row r="48" spans="2:11" s="1" customFormat="1" ht="7" customHeight="1" x14ac:dyDescent="0.35">
      <c r="B48" s="34"/>
      <c r="C48" s="35"/>
      <c r="D48" s="35"/>
      <c r="E48" s="35"/>
      <c r="F48" s="35"/>
      <c r="G48" s="35"/>
      <c r="H48" s="35"/>
      <c r="I48" s="95"/>
      <c r="J48" s="35"/>
      <c r="K48" s="38"/>
    </row>
    <row r="49" spans="2:47" s="1" customFormat="1" ht="18" customHeight="1" x14ac:dyDescent="0.35">
      <c r="B49" s="34"/>
      <c r="C49" s="30" t="s">
        <v>23</v>
      </c>
      <c r="D49" s="35"/>
      <c r="E49" s="35"/>
      <c r="F49" s="28" t="str">
        <f>F12</f>
        <v>Hněvotín</v>
      </c>
      <c r="G49" s="35"/>
      <c r="H49" s="35"/>
      <c r="I49" s="96" t="s">
        <v>25</v>
      </c>
      <c r="J49" s="97" t="str">
        <f>IF(J12="","",J12)</f>
        <v>29. 4. 2021</v>
      </c>
      <c r="K49" s="38"/>
    </row>
    <row r="50" spans="2:47" s="1" customFormat="1" ht="7" customHeight="1" x14ac:dyDescent="0.35">
      <c r="B50" s="34"/>
      <c r="C50" s="35"/>
      <c r="D50" s="35"/>
      <c r="E50" s="35"/>
      <c r="F50" s="35"/>
      <c r="G50" s="35"/>
      <c r="H50" s="35"/>
      <c r="I50" s="95"/>
      <c r="J50" s="35"/>
      <c r="K50" s="38"/>
    </row>
    <row r="51" spans="2:47" s="1" customFormat="1" ht="12" x14ac:dyDescent="0.35">
      <c r="B51" s="34"/>
      <c r="C51" s="30" t="s">
        <v>29</v>
      </c>
      <c r="D51" s="35"/>
      <c r="E51" s="35"/>
      <c r="F51" s="28" t="str">
        <f>E15</f>
        <v>Obec Hněvotín, č.p. 47,  783 47 Hněvotín</v>
      </c>
      <c r="G51" s="35"/>
      <c r="H51" s="35"/>
      <c r="I51" s="96" t="s">
        <v>35</v>
      </c>
      <c r="J51" s="28" t="str">
        <f>E21</f>
        <v xml:space="preserve"> </v>
      </c>
      <c r="K51" s="38"/>
    </row>
    <row r="52" spans="2:47" s="1" customFormat="1" ht="14.4" customHeight="1" x14ac:dyDescent="0.35">
      <c r="B52" s="34"/>
      <c r="C52" s="30" t="s">
        <v>33</v>
      </c>
      <c r="D52" s="35"/>
      <c r="E52" s="35"/>
      <c r="F52" s="28" t="str">
        <f>IF(E18="","",E18)</f>
        <v/>
      </c>
      <c r="G52" s="35"/>
      <c r="H52" s="35"/>
      <c r="I52" s="95"/>
      <c r="J52" s="35"/>
      <c r="K52" s="38"/>
    </row>
    <row r="53" spans="2:47" s="1" customFormat="1" ht="10.25" customHeight="1" x14ac:dyDescent="0.35">
      <c r="B53" s="34"/>
      <c r="C53" s="35"/>
      <c r="D53" s="35"/>
      <c r="E53" s="35"/>
      <c r="F53" s="35"/>
      <c r="G53" s="35"/>
      <c r="H53" s="35"/>
      <c r="I53" s="95"/>
      <c r="J53" s="35"/>
      <c r="K53" s="38"/>
    </row>
    <row r="54" spans="2:47" s="1" customFormat="1" ht="29.25" customHeight="1" x14ac:dyDescent="0.35">
      <c r="B54" s="34"/>
      <c r="C54" s="119" t="s">
        <v>89</v>
      </c>
      <c r="D54" s="109"/>
      <c r="E54" s="109"/>
      <c r="F54" s="109"/>
      <c r="G54" s="109"/>
      <c r="H54" s="109"/>
      <c r="I54" s="120"/>
      <c r="J54" s="121" t="s">
        <v>90</v>
      </c>
      <c r="K54" s="122"/>
    </row>
    <row r="55" spans="2:47" s="1" customFormat="1" ht="10.25" customHeight="1" x14ac:dyDescent="0.35">
      <c r="B55" s="34"/>
      <c r="C55" s="35"/>
      <c r="D55" s="35"/>
      <c r="E55" s="35"/>
      <c r="F55" s="35"/>
      <c r="G55" s="35"/>
      <c r="H55" s="35"/>
      <c r="I55" s="95"/>
      <c r="J55" s="35"/>
      <c r="K55" s="38"/>
    </row>
    <row r="56" spans="2:47" s="1" customFormat="1" ht="29.25" customHeight="1" x14ac:dyDescent="0.35">
      <c r="B56" s="34"/>
      <c r="C56" s="123" t="s">
        <v>91</v>
      </c>
      <c r="D56" s="35"/>
      <c r="E56" s="35"/>
      <c r="F56" s="35"/>
      <c r="G56" s="35"/>
      <c r="H56" s="35"/>
      <c r="I56" s="95"/>
      <c r="J56" s="105">
        <f>J100</f>
        <v>0</v>
      </c>
      <c r="K56" s="38"/>
      <c r="AU56" s="17" t="s">
        <v>92</v>
      </c>
    </row>
    <row r="57" spans="2:47" s="7" customFormat="1" ht="25" customHeight="1" x14ac:dyDescent="0.35">
      <c r="B57" s="124"/>
      <c r="C57" s="125"/>
      <c r="D57" s="126" t="s">
        <v>93</v>
      </c>
      <c r="E57" s="127"/>
      <c r="F57" s="127"/>
      <c r="G57" s="127"/>
      <c r="H57" s="127"/>
      <c r="I57" s="128"/>
      <c r="J57" s="129">
        <f>J101</f>
        <v>0</v>
      </c>
      <c r="K57" s="130"/>
    </row>
    <row r="58" spans="2:47" s="8" customFormat="1" ht="19.899999999999999" customHeight="1" x14ac:dyDescent="0.35">
      <c r="B58" s="131"/>
      <c r="C58" s="132"/>
      <c r="D58" s="133" t="s">
        <v>95</v>
      </c>
      <c r="E58" s="134"/>
      <c r="F58" s="134"/>
      <c r="G58" s="134"/>
      <c r="H58" s="134"/>
      <c r="I58" s="135"/>
      <c r="J58" s="136">
        <f>J102</f>
        <v>0</v>
      </c>
      <c r="K58" s="137"/>
    </row>
    <row r="59" spans="2:47" s="8" customFormat="1" ht="19.899999999999999" customHeight="1" x14ac:dyDescent="0.35">
      <c r="B59" s="131"/>
      <c r="C59" s="132"/>
      <c r="D59" s="133" t="s">
        <v>96</v>
      </c>
      <c r="E59" s="134"/>
      <c r="F59" s="134"/>
      <c r="G59" s="134"/>
      <c r="H59" s="134"/>
      <c r="I59" s="135"/>
      <c r="J59" s="136">
        <f>J112</f>
        <v>0</v>
      </c>
      <c r="K59" s="137"/>
    </row>
    <row r="60" spans="2:47" s="8" customFormat="1" ht="19.899999999999999" customHeight="1" x14ac:dyDescent="0.35">
      <c r="B60" s="131"/>
      <c r="C60" s="132"/>
      <c r="D60" s="133" t="s">
        <v>97</v>
      </c>
      <c r="E60" s="134"/>
      <c r="F60" s="134"/>
      <c r="G60" s="134"/>
      <c r="H60" s="134"/>
      <c r="I60" s="135"/>
      <c r="J60" s="136">
        <f>J157</f>
        <v>0</v>
      </c>
      <c r="K60" s="137"/>
    </row>
    <row r="61" spans="2:47" s="8" customFormat="1" ht="19.899999999999999" customHeight="1" x14ac:dyDescent="0.35">
      <c r="B61" s="131"/>
      <c r="C61" s="132"/>
      <c r="D61" s="133" t="s">
        <v>98</v>
      </c>
      <c r="E61" s="134"/>
      <c r="F61" s="134"/>
      <c r="G61" s="134"/>
      <c r="H61" s="134"/>
      <c r="I61" s="135"/>
      <c r="J61" s="136">
        <f>J171</f>
        <v>0</v>
      </c>
      <c r="K61" s="137"/>
    </row>
    <row r="62" spans="2:47" s="8" customFormat="1" ht="19.899999999999999" customHeight="1" x14ac:dyDescent="0.35">
      <c r="B62" s="131"/>
      <c r="C62" s="132"/>
      <c r="D62" s="133" t="s">
        <v>841</v>
      </c>
      <c r="E62" s="134"/>
      <c r="F62" s="134"/>
      <c r="G62" s="134"/>
      <c r="H62" s="134"/>
      <c r="I62" s="135"/>
      <c r="J62" s="136">
        <f>J213</f>
        <v>0</v>
      </c>
      <c r="K62" s="137"/>
    </row>
    <row r="63" spans="2:47" s="8" customFormat="1" ht="19.899999999999999" customHeight="1" x14ac:dyDescent="0.35">
      <c r="B63" s="131"/>
      <c r="C63" s="132"/>
      <c r="D63" s="133" t="s">
        <v>100</v>
      </c>
      <c r="E63" s="134"/>
      <c r="F63" s="134"/>
      <c r="G63" s="134"/>
      <c r="H63" s="134"/>
      <c r="I63" s="135"/>
      <c r="J63" s="136">
        <f>J215</f>
        <v>0</v>
      </c>
      <c r="K63" s="137"/>
    </row>
    <row r="64" spans="2:47" s="8" customFormat="1" ht="19.899999999999999" customHeight="1" x14ac:dyDescent="0.35">
      <c r="B64" s="131"/>
      <c r="C64" s="132"/>
      <c r="D64" s="133" t="s">
        <v>103</v>
      </c>
      <c r="E64" s="134"/>
      <c r="F64" s="134"/>
      <c r="G64" s="134"/>
      <c r="H64" s="134"/>
      <c r="I64" s="135"/>
      <c r="J64" s="136">
        <f>J217</f>
        <v>0</v>
      </c>
      <c r="K64" s="137"/>
    </row>
    <row r="65" spans="2:11" s="8" customFormat="1" ht="19.899999999999999" customHeight="1" x14ac:dyDescent="0.35">
      <c r="B65" s="131"/>
      <c r="C65" s="132"/>
      <c r="D65" s="133" t="s">
        <v>104</v>
      </c>
      <c r="E65" s="134"/>
      <c r="F65" s="134"/>
      <c r="G65" s="134"/>
      <c r="H65" s="134"/>
      <c r="I65" s="135"/>
      <c r="J65" s="136">
        <f>J287</f>
        <v>0</v>
      </c>
      <c r="K65" s="137"/>
    </row>
    <row r="66" spans="2:11" s="8" customFormat="1" ht="19.899999999999999" customHeight="1" x14ac:dyDescent="0.35">
      <c r="B66" s="131"/>
      <c r="C66" s="132"/>
      <c r="D66" s="133" t="s">
        <v>105</v>
      </c>
      <c r="E66" s="134"/>
      <c r="F66" s="134"/>
      <c r="G66" s="134"/>
      <c r="H66" s="134"/>
      <c r="I66" s="135"/>
      <c r="J66" s="136">
        <f>J293</f>
        <v>0</v>
      </c>
      <c r="K66" s="137"/>
    </row>
    <row r="67" spans="2:11" s="7" customFormat="1" ht="25" customHeight="1" x14ac:dyDescent="0.35">
      <c r="B67" s="124"/>
      <c r="C67" s="125"/>
      <c r="D67" s="126" t="s">
        <v>106</v>
      </c>
      <c r="E67" s="127"/>
      <c r="F67" s="127"/>
      <c r="G67" s="127"/>
      <c r="H67" s="127"/>
      <c r="I67" s="128"/>
      <c r="J67" s="129">
        <f>J295</f>
        <v>0</v>
      </c>
      <c r="K67" s="130"/>
    </row>
    <row r="68" spans="2:11" s="8" customFormat="1" ht="19.899999999999999" customHeight="1" x14ac:dyDescent="0.35">
      <c r="B68" s="131"/>
      <c r="C68" s="132"/>
      <c r="D68" s="133" t="s">
        <v>107</v>
      </c>
      <c r="E68" s="134"/>
      <c r="F68" s="134"/>
      <c r="G68" s="134"/>
      <c r="H68" s="134"/>
      <c r="I68" s="135"/>
      <c r="J68" s="136">
        <f>J296</f>
        <v>0</v>
      </c>
      <c r="K68" s="137"/>
    </row>
    <row r="69" spans="2:11" s="8" customFormat="1" ht="19.899999999999999" customHeight="1" x14ac:dyDescent="0.35">
      <c r="B69" s="131"/>
      <c r="C69" s="132"/>
      <c r="D69" s="133" t="s">
        <v>842</v>
      </c>
      <c r="E69" s="134"/>
      <c r="F69" s="134"/>
      <c r="G69" s="134"/>
      <c r="H69" s="134"/>
      <c r="I69" s="135"/>
      <c r="J69" s="136">
        <f>J305</f>
        <v>0</v>
      </c>
      <c r="K69" s="137"/>
    </row>
    <row r="70" spans="2:11" s="8" customFormat="1" ht="19.899999999999999" customHeight="1" x14ac:dyDescent="0.35">
      <c r="B70" s="131"/>
      <c r="C70" s="132"/>
      <c r="D70" s="133" t="s">
        <v>108</v>
      </c>
      <c r="E70" s="134"/>
      <c r="F70" s="134"/>
      <c r="G70" s="134"/>
      <c r="H70" s="134"/>
      <c r="I70" s="135"/>
      <c r="J70" s="136">
        <f>J318</f>
        <v>0</v>
      </c>
      <c r="K70" s="137"/>
    </row>
    <row r="71" spans="2:11" s="8" customFormat="1" ht="19.899999999999999" customHeight="1" x14ac:dyDescent="0.35">
      <c r="B71" s="131"/>
      <c r="C71" s="132"/>
      <c r="D71" s="133" t="s">
        <v>109</v>
      </c>
      <c r="E71" s="134"/>
      <c r="F71" s="134"/>
      <c r="G71" s="134"/>
      <c r="H71" s="134"/>
      <c r="I71" s="135"/>
      <c r="J71" s="136">
        <f>J370</f>
        <v>0</v>
      </c>
      <c r="K71" s="137"/>
    </row>
    <row r="72" spans="2:11" s="8" customFormat="1" ht="19.899999999999999" customHeight="1" x14ac:dyDescent="0.35">
      <c r="B72" s="131"/>
      <c r="C72" s="132"/>
      <c r="D72" s="133" t="s">
        <v>110</v>
      </c>
      <c r="E72" s="134"/>
      <c r="F72" s="134"/>
      <c r="G72" s="134"/>
      <c r="H72" s="134"/>
      <c r="I72" s="135"/>
      <c r="J72" s="136">
        <f>J399</f>
        <v>0</v>
      </c>
      <c r="K72" s="137"/>
    </row>
    <row r="73" spans="2:11" s="8" customFormat="1" ht="19.899999999999999" customHeight="1" x14ac:dyDescent="0.35">
      <c r="B73" s="131"/>
      <c r="C73" s="132"/>
      <c r="D73" s="133" t="s">
        <v>111</v>
      </c>
      <c r="E73" s="134"/>
      <c r="F73" s="134"/>
      <c r="G73" s="134"/>
      <c r="H73" s="134"/>
      <c r="I73" s="135"/>
      <c r="J73" s="136">
        <f>J409</f>
        <v>0</v>
      </c>
      <c r="K73" s="137"/>
    </row>
    <row r="74" spans="2:11" s="8" customFormat="1" ht="19.899999999999999" customHeight="1" x14ac:dyDescent="0.35">
      <c r="B74" s="131"/>
      <c r="C74" s="132"/>
      <c r="D74" s="133" t="s">
        <v>843</v>
      </c>
      <c r="E74" s="134"/>
      <c r="F74" s="134"/>
      <c r="G74" s="134"/>
      <c r="H74" s="134"/>
      <c r="I74" s="135"/>
      <c r="J74" s="136">
        <f>J445</f>
        <v>0</v>
      </c>
      <c r="K74" s="137"/>
    </row>
    <row r="75" spans="2:11" s="8" customFormat="1" ht="19.899999999999999" customHeight="1" x14ac:dyDescent="0.35">
      <c r="B75" s="131"/>
      <c r="C75" s="132"/>
      <c r="D75" s="133" t="s">
        <v>112</v>
      </c>
      <c r="E75" s="134"/>
      <c r="F75" s="134"/>
      <c r="G75" s="134"/>
      <c r="H75" s="134"/>
      <c r="I75" s="135"/>
      <c r="J75" s="136">
        <f>J451</f>
        <v>0</v>
      </c>
      <c r="K75" s="137"/>
    </row>
    <row r="76" spans="2:11" s="8" customFormat="1" ht="19.899999999999999" customHeight="1" x14ac:dyDescent="0.35">
      <c r="B76" s="131"/>
      <c r="C76" s="132"/>
      <c r="D76" s="133" t="s">
        <v>113</v>
      </c>
      <c r="E76" s="134"/>
      <c r="F76" s="134"/>
      <c r="G76" s="134"/>
      <c r="H76" s="134"/>
      <c r="I76" s="135"/>
      <c r="J76" s="136">
        <f>J487</f>
        <v>0</v>
      </c>
      <c r="K76" s="137"/>
    </row>
    <row r="77" spans="2:11" s="8" customFormat="1" ht="19.899999999999999" customHeight="1" x14ac:dyDescent="0.35">
      <c r="B77" s="131"/>
      <c r="C77" s="132"/>
      <c r="D77" s="133" t="s">
        <v>114</v>
      </c>
      <c r="E77" s="134"/>
      <c r="F77" s="134"/>
      <c r="G77" s="134"/>
      <c r="H77" s="134"/>
      <c r="I77" s="135"/>
      <c r="J77" s="136">
        <f>J500</f>
        <v>0</v>
      </c>
      <c r="K77" s="137"/>
    </row>
    <row r="78" spans="2:11" s="8" customFormat="1" ht="19.899999999999999" customHeight="1" x14ac:dyDescent="0.35">
      <c r="B78" s="131"/>
      <c r="C78" s="132"/>
      <c r="D78" s="133" t="s">
        <v>844</v>
      </c>
      <c r="E78" s="134"/>
      <c r="F78" s="134"/>
      <c r="G78" s="134"/>
      <c r="H78" s="134"/>
      <c r="I78" s="135"/>
      <c r="J78" s="136">
        <f>J520</f>
        <v>0</v>
      </c>
      <c r="K78" s="137"/>
    </row>
    <row r="79" spans="2:11" s="8" customFormat="1" ht="19.899999999999999" customHeight="1" x14ac:dyDescent="0.35">
      <c r="B79" s="131"/>
      <c r="C79" s="132"/>
      <c r="D79" s="133" t="s">
        <v>845</v>
      </c>
      <c r="E79" s="134"/>
      <c r="F79" s="134"/>
      <c r="G79" s="134"/>
      <c r="H79" s="134"/>
      <c r="I79" s="135"/>
      <c r="J79" s="136">
        <f>J536</f>
        <v>0</v>
      </c>
      <c r="K79" s="137"/>
    </row>
    <row r="80" spans="2:11" s="8" customFormat="1" ht="19.899999999999999" customHeight="1" x14ac:dyDescent="0.35">
      <c r="B80" s="131"/>
      <c r="C80" s="132"/>
      <c r="D80" s="133" t="s">
        <v>115</v>
      </c>
      <c r="E80" s="134"/>
      <c r="F80" s="134"/>
      <c r="G80" s="134"/>
      <c r="H80" s="134"/>
      <c r="I80" s="135"/>
      <c r="J80" s="136">
        <f>J546</f>
        <v>0</v>
      </c>
      <c r="K80" s="137"/>
    </row>
    <row r="81" spans="2:12" s="1" customFormat="1" ht="21.75" customHeight="1" x14ac:dyDescent="0.35">
      <c r="B81" s="34"/>
      <c r="C81" s="35"/>
      <c r="D81" s="35"/>
      <c r="E81" s="35"/>
      <c r="F81" s="35"/>
      <c r="G81" s="35"/>
      <c r="H81" s="35"/>
      <c r="I81" s="95"/>
      <c r="J81" s="35"/>
      <c r="K81" s="38"/>
    </row>
    <row r="82" spans="2:12" s="1" customFormat="1" ht="7" customHeight="1" x14ac:dyDescent="0.35">
      <c r="B82" s="49"/>
      <c r="C82" s="50"/>
      <c r="D82" s="50"/>
      <c r="E82" s="50"/>
      <c r="F82" s="50"/>
      <c r="G82" s="50"/>
      <c r="H82" s="50"/>
      <c r="I82" s="116"/>
      <c r="J82" s="50"/>
      <c r="K82" s="51"/>
    </row>
    <row r="86" spans="2:12" s="1" customFormat="1" ht="7" customHeight="1" x14ac:dyDescent="0.35">
      <c r="B86" s="52"/>
      <c r="C86" s="53"/>
      <c r="D86" s="53"/>
      <c r="E86" s="53"/>
      <c r="F86" s="53"/>
      <c r="G86" s="53"/>
      <c r="H86" s="53"/>
      <c r="I86" s="117"/>
      <c r="J86" s="53"/>
      <c r="K86" s="53"/>
      <c r="L86" s="34"/>
    </row>
    <row r="87" spans="2:12" s="1" customFormat="1" ht="37" customHeight="1" x14ac:dyDescent="0.35">
      <c r="B87" s="34"/>
      <c r="C87" s="54" t="s">
        <v>120</v>
      </c>
      <c r="L87" s="34"/>
    </row>
    <row r="88" spans="2:12" s="1" customFormat="1" ht="7" customHeight="1" x14ac:dyDescent="0.35">
      <c r="B88" s="34"/>
      <c r="L88" s="34"/>
    </row>
    <row r="89" spans="2:12" s="1" customFormat="1" ht="14.4" customHeight="1" x14ac:dyDescent="0.35">
      <c r="B89" s="34"/>
      <c r="C89" s="56" t="s">
        <v>17</v>
      </c>
      <c r="L89" s="34"/>
    </row>
    <row r="90" spans="2:12" s="1" customFormat="1" ht="22.5" customHeight="1" x14ac:dyDescent="0.35">
      <c r="B90" s="34"/>
      <c r="E90" s="273" t="str">
        <f>E7</f>
        <v>Realizace stavby bytových jednotek v obci Hněvotín</v>
      </c>
      <c r="F90" s="235"/>
      <c r="G90" s="235"/>
      <c r="H90" s="235"/>
      <c r="L90" s="34"/>
    </row>
    <row r="91" spans="2:12" s="1" customFormat="1" ht="14.4" customHeight="1" x14ac:dyDescent="0.35">
      <c r="B91" s="34"/>
      <c r="C91" s="56" t="s">
        <v>84</v>
      </c>
      <c r="L91" s="34"/>
    </row>
    <row r="92" spans="2:12" s="1" customFormat="1" ht="23.25" customHeight="1" x14ac:dyDescent="0.35">
      <c r="B92" s="34"/>
      <c r="E92" s="253" t="str">
        <f>E9</f>
        <v>05_2019_Uznatelne - Realizace stavby bytových jednotek v obci Hněvotín</v>
      </c>
      <c r="F92" s="235"/>
      <c r="G92" s="235"/>
      <c r="H92" s="235"/>
      <c r="L92" s="34"/>
    </row>
    <row r="93" spans="2:12" s="1" customFormat="1" ht="7" customHeight="1" x14ac:dyDescent="0.35">
      <c r="B93" s="34"/>
      <c r="L93" s="34"/>
    </row>
    <row r="94" spans="2:12" s="1" customFormat="1" ht="18" customHeight="1" x14ac:dyDescent="0.35">
      <c r="B94" s="34"/>
      <c r="C94" s="56" t="s">
        <v>23</v>
      </c>
      <c r="F94" s="138" t="str">
        <f>F12</f>
        <v>Hněvotín</v>
      </c>
      <c r="I94" s="139" t="s">
        <v>25</v>
      </c>
      <c r="J94" s="60" t="str">
        <f>IF(J12="","",J12)</f>
        <v>29. 4. 2021</v>
      </c>
      <c r="L94" s="34"/>
    </row>
    <row r="95" spans="2:12" s="1" customFormat="1" ht="7" customHeight="1" x14ac:dyDescent="0.35">
      <c r="B95" s="34"/>
      <c r="L95" s="34"/>
    </row>
    <row r="96" spans="2:12" s="1" customFormat="1" ht="12" x14ac:dyDescent="0.35">
      <c r="B96" s="34"/>
      <c r="C96" s="56" t="s">
        <v>29</v>
      </c>
      <c r="F96" s="138" t="str">
        <f>E15</f>
        <v>Obec Hněvotín, č.p. 47,  783 47 Hněvotín</v>
      </c>
      <c r="I96" s="139" t="s">
        <v>35</v>
      </c>
      <c r="J96" s="138" t="str">
        <f>E21</f>
        <v xml:space="preserve"> </v>
      </c>
      <c r="L96" s="34"/>
    </row>
    <row r="97" spans="2:65" s="1" customFormat="1" ht="14.4" customHeight="1" x14ac:dyDescent="0.35">
      <c r="B97" s="34"/>
      <c r="C97" s="56" t="s">
        <v>33</v>
      </c>
      <c r="F97" s="138" t="str">
        <f>IF(E18="","",E18)</f>
        <v/>
      </c>
      <c r="L97" s="34"/>
    </row>
    <row r="98" spans="2:65" s="1" customFormat="1" ht="10.25" customHeight="1" x14ac:dyDescent="0.35">
      <c r="B98" s="34"/>
      <c r="L98" s="34"/>
    </row>
    <row r="99" spans="2:65" s="9" customFormat="1" ht="29.25" customHeight="1" x14ac:dyDescent="0.35">
      <c r="B99" s="140"/>
      <c r="C99" s="141" t="s">
        <v>121</v>
      </c>
      <c r="D99" s="142" t="s">
        <v>58</v>
      </c>
      <c r="E99" s="142" t="s">
        <v>54</v>
      </c>
      <c r="F99" s="142" t="s">
        <v>122</v>
      </c>
      <c r="G99" s="142" t="s">
        <v>123</v>
      </c>
      <c r="H99" s="142" t="s">
        <v>124</v>
      </c>
      <c r="I99" s="143" t="s">
        <v>125</v>
      </c>
      <c r="J99" s="142" t="s">
        <v>90</v>
      </c>
      <c r="K99" s="144" t="s">
        <v>126</v>
      </c>
      <c r="L99" s="140"/>
      <c r="M99" s="67" t="s">
        <v>127</v>
      </c>
      <c r="N99" s="68" t="s">
        <v>43</v>
      </c>
      <c r="O99" s="68" t="s">
        <v>128</v>
      </c>
      <c r="P99" s="68" t="s">
        <v>129</v>
      </c>
      <c r="Q99" s="68" t="s">
        <v>130</v>
      </c>
      <c r="R99" s="68" t="s">
        <v>131</v>
      </c>
      <c r="S99" s="68" t="s">
        <v>132</v>
      </c>
      <c r="T99" s="69" t="s">
        <v>133</v>
      </c>
    </row>
    <row r="100" spans="2:65" s="1" customFormat="1" ht="29.25" customHeight="1" x14ac:dyDescent="0.35">
      <c r="B100" s="34"/>
      <c r="C100" s="71" t="s">
        <v>91</v>
      </c>
      <c r="J100" s="145">
        <f>BK100</f>
        <v>0</v>
      </c>
      <c r="L100" s="34"/>
      <c r="M100" s="70"/>
      <c r="N100" s="61"/>
      <c r="O100" s="61"/>
      <c r="P100" s="146">
        <f>P101+P295</f>
        <v>0</v>
      </c>
      <c r="Q100" s="61"/>
      <c r="R100" s="146">
        <f>R101+R295</f>
        <v>194.27673019000002</v>
      </c>
      <c r="S100" s="61"/>
      <c r="T100" s="147">
        <f>T101+T295</f>
        <v>199.88046245999999</v>
      </c>
      <c r="AT100" s="17" t="s">
        <v>72</v>
      </c>
      <c r="AU100" s="17" t="s">
        <v>92</v>
      </c>
      <c r="BK100" s="148">
        <f>BK101+BK295</f>
        <v>0</v>
      </c>
    </row>
    <row r="101" spans="2:65" s="10" customFormat="1" ht="37.4" customHeight="1" x14ac:dyDescent="0.35">
      <c r="B101" s="149"/>
      <c r="D101" s="150" t="s">
        <v>72</v>
      </c>
      <c r="E101" s="151" t="s">
        <v>134</v>
      </c>
      <c r="F101" s="151" t="s">
        <v>135</v>
      </c>
      <c r="I101" s="152"/>
      <c r="J101" s="153">
        <f>BK101</f>
        <v>0</v>
      </c>
      <c r="L101" s="149"/>
      <c r="M101" s="154"/>
      <c r="N101" s="155"/>
      <c r="O101" s="155"/>
      <c r="P101" s="156">
        <f>P102+P112+P157+P171+P213+P215+P217+P287+P293</f>
        <v>0</v>
      </c>
      <c r="Q101" s="155"/>
      <c r="R101" s="156">
        <f>R102+R112+R157+R171+R213+R215+R217+R287+R293</f>
        <v>172.24525443000002</v>
      </c>
      <c r="S101" s="155"/>
      <c r="T101" s="157">
        <f>T102+T112+T157+T171+T213+T215+T217+T287+T293</f>
        <v>175.836803</v>
      </c>
      <c r="AR101" s="150" t="s">
        <v>22</v>
      </c>
      <c r="AT101" s="158" t="s">
        <v>72</v>
      </c>
      <c r="AU101" s="158" t="s">
        <v>73</v>
      </c>
      <c r="AY101" s="150" t="s">
        <v>136</v>
      </c>
      <c r="BK101" s="159">
        <f>BK102+BK112+BK157+BK171+BK213+BK215+BK217+BK287+BK293</f>
        <v>0</v>
      </c>
    </row>
    <row r="102" spans="2:65" s="10" customFormat="1" ht="19.899999999999999" customHeight="1" x14ac:dyDescent="0.35">
      <c r="B102" s="149"/>
      <c r="D102" s="160" t="s">
        <v>72</v>
      </c>
      <c r="E102" s="161" t="s">
        <v>144</v>
      </c>
      <c r="F102" s="161" t="s">
        <v>183</v>
      </c>
      <c r="I102" s="152"/>
      <c r="J102" s="162">
        <f>BK102</f>
        <v>0</v>
      </c>
      <c r="L102" s="149"/>
      <c r="M102" s="154"/>
      <c r="N102" s="155"/>
      <c r="O102" s="155"/>
      <c r="P102" s="156">
        <f>SUM(P103:P111)</f>
        <v>0</v>
      </c>
      <c r="Q102" s="155"/>
      <c r="R102" s="156">
        <f>SUM(R103:R111)</f>
        <v>34.148809200000002</v>
      </c>
      <c r="S102" s="155"/>
      <c r="T102" s="157">
        <f>SUM(T103:T111)</f>
        <v>0</v>
      </c>
      <c r="AR102" s="150" t="s">
        <v>22</v>
      </c>
      <c r="AT102" s="158" t="s">
        <v>72</v>
      </c>
      <c r="AU102" s="158" t="s">
        <v>22</v>
      </c>
      <c r="AY102" s="150" t="s">
        <v>136</v>
      </c>
      <c r="BK102" s="159">
        <f>SUM(BK103:BK111)</f>
        <v>0</v>
      </c>
    </row>
    <row r="103" spans="2:65" s="1" customFormat="1" ht="31.5" customHeight="1" x14ac:dyDescent="0.35">
      <c r="B103" s="163"/>
      <c r="C103" s="164" t="s">
        <v>22</v>
      </c>
      <c r="D103" s="164" t="s">
        <v>138</v>
      </c>
      <c r="E103" s="165" t="s">
        <v>184</v>
      </c>
      <c r="F103" s="166" t="s">
        <v>185</v>
      </c>
      <c r="G103" s="167" t="s">
        <v>141</v>
      </c>
      <c r="H103" s="168">
        <v>8.9280000000000008</v>
      </c>
      <c r="I103" s="169"/>
      <c r="J103" s="170">
        <f>ROUND(I103*H103,2)</f>
        <v>0</v>
      </c>
      <c r="K103" s="166" t="s">
        <v>142</v>
      </c>
      <c r="L103" s="34"/>
      <c r="M103" s="171" t="s">
        <v>3</v>
      </c>
      <c r="N103" s="172" t="s">
        <v>45</v>
      </c>
      <c r="O103" s="35"/>
      <c r="P103" s="173">
        <f>O103*H103</f>
        <v>0</v>
      </c>
      <c r="Q103" s="173">
        <v>2.16</v>
      </c>
      <c r="R103" s="173">
        <f>Q103*H103</f>
        <v>19.284480000000002</v>
      </c>
      <c r="S103" s="173">
        <v>0</v>
      </c>
      <c r="T103" s="174">
        <f>S103*H103</f>
        <v>0</v>
      </c>
      <c r="AR103" s="17" t="s">
        <v>143</v>
      </c>
      <c r="AT103" s="17" t="s">
        <v>138</v>
      </c>
      <c r="AU103" s="17" t="s">
        <v>144</v>
      </c>
      <c r="AY103" s="17" t="s">
        <v>136</v>
      </c>
      <c r="BE103" s="175">
        <f>IF(N103="základní",J103,0)</f>
        <v>0</v>
      </c>
      <c r="BF103" s="175">
        <f>IF(N103="snížená",J103,0)</f>
        <v>0</v>
      </c>
      <c r="BG103" s="175">
        <f>IF(N103="zákl. přenesená",J103,0)</f>
        <v>0</v>
      </c>
      <c r="BH103" s="175">
        <f>IF(N103="sníž. přenesená",J103,0)</f>
        <v>0</v>
      </c>
      <c r="BI103" s="175">
        <f>IF(N103="nulová",J103,0)</f>
        <v>0</v>
      </c>
      <c r="BJ103" s="17" t="s">
        <v>144</v>
      </c>
      <c r="BK103" s="175">
        <f>ROUND(I103*H103,2)</f>
        <v>0</v>
      </c>
      <c r="BL103" s="17" t="s">
        <v>143</v>
      </c>
      <c r="BM103" s="17" t="s">
        <v>186</v>
      </c>
    </row>
    <row r="104" spans="2:65" s="11" customFormat="1" ht="12" x14ac:dyDescent="0.35">
      <c r="B104" s="176"/>
      <c r="D104" s="177" t="s">
        <v>146</v>
      </c>
      <c r="E104" s="178" t="s">
        <v>3</v>
      </c>
      <c r="F104" s="179" t="s">
        <v>846</v>
      </c>
      <c r="H104" s="180">
        <v>8.9280000000000008</v>
      </c>
      <c r="I104" s="181"/>
      <c r="L104" s="176"/>
      <c r="M104" s="182"/>
      <c r="N104" s="183"/>
      <c r="O104" s="183"/>
      <c r="P104" s="183"/>
      <c r="Q104" s="183"/>
      <c r="R104" s="183"/>
      <c r="S104" s="183"/>
      <c r="T104" s="184"/>
      <c r="AT104" s="178" t="s">
        <v>146</v>
      </c>
      <c r="AU104" s="178" t="s">
        <v>144</v>
      </c>
      <c r="AV104" s="11" t="s">
        <v>144</v>
      </c>
      <c r="AW104" s="11" t="s">
        <v>37</v>
      </c>
      <c r="AX104" s="11" t="s">
        <v>73</v>
      </c>
      <c r="AY104" s="178" t="s">
        <v>136</v>
      </c>
    </row>
    <row r="105" spans="2:65" s="12" customFormat="1" ht="12" x14ac:dyDescent="0.35">
      <c r="B105" s="185"/>
      <c r="D105" s="186" t="s">
        <v>146</v>
      </c>
      <c r="E105" s="187" t="s">
        <v>3</v>
      </c>
      <c r="F105" s="188" t="s">
        <v>149</v>
      </c>
      <c r="H105" s="189">
        <v>8.9280000000000008</v>
      </c>
      <c r="I105" s="190"/>
      <c r="L105" s="185"/>
      <c r="M105" s="191"/>
      <c r="N105" s="192"/>
      <c r="O105" s="192"/>
      <c r="P105" s="192"/>
      <c r="Q105" s="192"/>
      <c r="R105" s="192"/>
      <c r="S105" s="192"/>
      <c r="T105" s="193"/>
      <c r="AT105" s="194" t="s">
        <v>146</v>
      </c>
      <c r="AU105" s="194" t="s">
        <v>144</v>
      </c>
      <c r="AV105" s="12" t="s">
        <v>143</v>
      </c>
      <c r="AW105" s="12" t="s">
        <v>37</v>
      </c>
      <c r="AX105" s="12" t="s">
        <v>22</v>
      </c>
      <c r="AY105" s="194" t="s">
        <v>136</v>
      </c>
    </row>
    <row r="106" spans="2:65" s="1" customFormat="1" ht="31.5" customHeight="1" x14ac:dyDescent="0.35">
      <c r="B106" s="163"/>
      <c r="C106" s="164" t="s">
        <v>144</v>
      </c>
      <c r="D106" s="164" t="s">
        <v>138</v>
      </c>
      <c r="E106" s="165" t="s">
        <v>190</v>
      </c>
      <c r="F106" s="166" t="s">
        <v>191</v>
      </c>
      <c r="G106" s="167" t="s">
        <v>141</v>
      </c>
      <c r="H106" s="168">
        <v>5.952</v>
      </c>
      <c r="I106" s="169"/>
      <c r="J106" s="170">
        <f>ROUND(I106*H106,2)</f>
        <v>0</v>
      </c>
      <c r="K106" s="166" t="s">
        <v>142</v>
      </c>
      <c r="L106" s="34"/>
      <c r="M106" s="171" t="s">
        <v>3</v>
      </c>
      <c r="N106" s="172" t="s">
        <v>45</v>
      </c>
      <c r="O106" s="35"/>
      <c r="P106" s="173">
        <f>O106*H106</f>
        <v>0</v>
      </c>
      <c r="Q106" s="173">
        <v>2.45329</v>
      </c>
      <c r="R106" s="173">
        <f>Q106*H106</f>
        <v>14.601982079999999</v>
      </c>
      <c r="S106" s="173">
        <v>0</v>
      </c>
      <c r="T106" s="174">
        <f>S106*H106</f>
        <v>0</v>
      </c>
      <c r="AR106" s="17" t="s">
        <v>143</v>
      </c>
      <c r="AT106" s="17" t="s">
        <v>138</v>
      </c>
      <c r="AU106" s="17" t="s">
        <v>144</v>
      </c>
      <c r="AY106" s="17" t="s">
        <v>136</v>
      </c>
      <c r="BE106" s="175">
        <f>IF(N106="základní",J106,0)</f>
        <v>0</v>
      </c>
      <c r="BF106" s="175">
        <f>IF(N106="snížená",J106,0)</f>
        <v>0</v>
      </c>
      <c r="BG106" s="175">
        <f>IF(N106="zákl. přenesená",J106,0)</f>
        <v>0</v>
      </c>
      <c r="BH106" s="175">
        <f>IF(N106="sníž. přenesená",J106,0)</f>
        <v>0</v>
      </c>
      <c r="BI106" s="175">
        <f>IF(N106="nulová",J106,0)</f>
        <v>0</v>
      </c>
      <c r="BJ106" s="17" t="s">
        <v>144</v>
      </c>
      <c r="BK106" s="175">
        <f>ROUND(I106*H106,2)</f>
        <v>0</v>
      </c>
      <c r="BL106" s="17" t="s">
        <v>143</v>
      </c>
      <c r="BM106" s="17" t="s">
        <v>192</v>
      </c>
    </row>
    <row r="107" spans="2:65" s="11" customFormat="1" ht="12" x14ac:dyDescent="0.35">
      <c r="B107" s="176"/>
      <c r="D107" s="177" t="s">
        <v>146</v>
      </c>
      <c r="E107" s="178" t="s">
        <v>3</v>
      </c>
      <c r="F107" s="179" t="s">
        <v>847</v>
      </c>
      <c r="H107" s="180">
        <v>5.952</v>
      </c>
      <c r="I107" s="181"/>
      <c r="L107" s="176"/>
      <c r="M107" s="182"/>
      <c r="N107" s="183"/>
      <c r="O107" s="183"/>
      <c r="P107" s="183"/>
      <c r="Q107" s="183"/>
      <c r="R107" s="183"/>
      <c r="S107" s="183"/>
      <c r="T107" s="184"/>
      <c r="AT107" s="178" t="s">
        <v>146</v>
      </c>
      <c r="AU107" s="178" t="s">
        <v>144</v>
      </c>
      <c r="AV107" s="11" t="s">
        <v>144</v>
      </c>
      <c r="AW107" s="11" t="s">
        <v>37</v>
      </c>
      <c r="AX107" s="11" t="s">
        <v>73</v>
      </c>
      <c r="AY107" s="178" t="s">
        <v>136</v>
      </c>
    </row>
    <row r="108" spans="2:65" s="12" customFormat="1" ht="12" x14ac:dyDescent="0.35">
      <c r="B108" s="185"/>
      <c r="D108" s="186" t="s">
        <v>146</v>
      </c>
      <c r="E108" s="187" t="s">
        <v>3</v>
      </c>
      <c r="F108" s="188" t="s">
        <v>149</v>
      </c>
      <c r="H108" s="189">
        <v>5.952</v>
      </c>
      <c r="I108" s="190"/>
      <c r="L108" s="185"/>
      <c r="M108" s="191"/>
      <c r="N108" s="192"/>
      <c r="O108" s="192"/>
      <c r="P108" s="192"/>
      <c r="Q108" s="192"/>
      <c r="R108" s="192"/>
      <c r="S108" s="192"/>
      <c r="T108" s="193"/>
      <c r="AT108" s="194" t="s">
        <v>146</v>
      </c>
      <c r="AU108" s="194" t="s">
        <v>144</v>
      </c>
      <c r="AV108" s="12" t="s">
        <v>143</v>
      </c>
      <c r="AW108" s="12" t="s">
        <v>37</v>
      </c>
      <c r="AX108" s="12" t="s">
        <v>22</v>
      </c>
      <c r="AY108" s="194" t="s">
        <v>136</v>
      </c>
    </row>
    <row r="109" spans="2:65" s="1" customFormat="1" ht="22.5" customHeight="1" x14ac:dyDescent="0.35">
      <c r="B109" s="163"/>
      <c r="C109" s="164" t="s">
        <v>153</v>
      </c>
      <c r="D109" s="164" t="s">
        <v>138</v>
      </c>
      <c r="E109" s="165" t="s">
        <v>196</v>
      </c>
      <c r="F109" s="166" t="s">
        <v>197</v>
      </c>
      <c r="G109" s="167" t="s">
        <v>180</v>
      </c>
      <c r="H109" s="168">
        <v>0.252</v>
      </c>
      <c r="I109" s="169"/>
      <c r="J109" s="170">
        <f>ROUND(I109*H109,2)</f>
        <v>0</v>
      </c>
      <c r="K109" s="166" t="s">
        <v>142</v>
      </c>
      <c r="L109" s="34"/>
      <c r="M109" s="171" t="s">
        <v>3</v>
      </c>
      <c r="N109" s="172" t="s">
        <v>45</v>
      </c>
      <c r="O109" s="35"/>
      <c r="P109" s="173">
        <f>O109*H109</f>
        <v>0</v>
      </c>
      <c r="Q109" s="173">
        <v>1.0410600000000001</v>
      </c>
      <c r="R109" s="173">
        <f>Q109*H109</f>
        <v>0.26234712000000004</v>
      </c>
      <c r="S109" s="173">
        <v>0</v>
      </c>
      <c r="T109" s="174">
        <f>S109*H109</f>
        <v>0</v>
      </c>
      <c r="AR109" s="17" t="s">
        <v>143</v>
      </c>
      <c r="AT109" s="17" t="s">
        <v>138</v>
      </c>
      <c r="AU109" s="17" t="s">
        <v>144</v>
      </c>
      <c r="AY109" s="17" t="s">
        <v>136</v>
      </c>
      <c r="BE109" s="175">
        <f>IF(N109="základní",J109,0)</f>
        <v>0</v>
      </c>
      <c r="BF109" s="175">
        <f>IF(N109="snížená",J109,0)</f>
        <v>0</v>
      </c>
      <c r="BG109" s="175">
        <f>IF(N109="zákl. přenesená",J109,0)</f>
        <v>0</v>
      </c>
      <c r="BH109" s="175">
        <f>IF(N109="sníž. přenesená",J109,0)</f>
        <v>0</v>
      </c>
      <c r="BI109" s="175">
        <f>IF(N109="nulová",J109,0)</f>
        <v>0</v>
      </c>
      <c r="BJ109" s="17" t="s">
        <v>144</v>
      </c>
      <c r="BK109" s="175">
        <f>ROUND(I109*H109,2)</f>
        <v>0</v>
      </c>
      <c r="BL109" s="17" t="s">
        <v>143</v>
      </c>
      <c r="BM109" s="17" t="s">
        <v>198</v>
      </c>
    </row>
    <row r="110" spans="2:65" s="11" customFormat="1" ht="12" x14ac:dyDescent="0.35">
      <c r="B110" s="176"/>
      <c r="D110" s="177" t="s">
        <v>146</v>
      </c>
      <c r="E110" s="178" t="s">
        <v>3</v>
      </c>
      <c r="F110" s="179" t="s">
        <v>848</v>
      </c>
      <c r="H110" s="180">
        <v>0.252</v>
      </c>
      <c r="I110" s="181"/>
      <c r="L110" s="176"/>
      <c r="M110" s="182"/>
      <c r="N110" s="183"/>
      <c r="O110" s="183"/>
      <c r="P110" s="183"/>
      <c r="Q110" s="183"/>
      <c r="R110" s="183"/>
      <c r="S110" s="183"/>
      <c r="T110" s="184"/>
      <c r="AT110" s="178" t="s">
        <v>146</v>
      </c>
      <c r="AU110" s="178" t="s">
        <v>144</v>
      </c>
      <c r="AV110" s="11" t="s">
        <v>144</v>
      </c>
      <c r="AW110" s="11" t="s">
        <v>37</v>
      </c>
      <c r="AX110" s="11" t="s">
        <v>73</v>
      </c>
      <c r="AY110" s="178" t="s">
        <v>136</v>
      </c>
    </row>
    <row r="111" spans="2:65" s="12" customFormat="1" ht="12" x14ac:dyDescent="0.35">
      <c r="B111" s="185"/>
      <c r="D111" s="177" t="s">
        <v>146</v>
      </c>
      <c r="E111" s="197" t="s">
        <v>3</v>
      </c>
      <c r="F111" s="198" t="s">
        <v>149</v>
      </c>
      <c r="H111" s="199">
        <v>0.252</v>
      </c>
      <c r="I111" s="190"/>
      <c r="L111" s="185"/>
      <c r="M111" s="191"/>
      <c r="N111" s="192"/>
      <c r="O111" s="192"/>
      <c r="P111" s="192"/>
      <c r="Q111" s="192"/>
      <c r="R111" s="192"/>
      <c r="S111" s="192"/>
      <c r="T111" s="193"/>
      <c r="AT111" s="194" t="s">
        <v>146</v>
      </c>
      <c r="AU111" s="194" t="s">
        <v>144</v>
      </c>
      <c r="AV111" s="12" t="s">
        <v>143</v>
      </c>
      <c r="AW111" s="12" t="s">
        <v>37</v>
      </c>
      <c r="AX111" s="12" t="s">
        <v>22</v>
      </c>
      <c r="AY111" s="194" t="s">
        <v>136</v>
      </c>
    </row>
    <row r="112" spans="2:65" s="10" customFormat="1" ht="29.9" customHeight="1" x14ac:dyDescent="0.35">
      <c r="B112" s="149"/>
      <c r="D112" s="160" t="s">
        <v>72</v>
      </c>
      <c r="E112" s="161" t="s">
        <v>153</v>
      </c>
      <c r="F112" s="161" t="s">
        <v>201</v>
      </c>
      <c r="I112" s="152"/>
      <c r="J112" s="162">
        <f>BK112</f>
        <v>0</v>
      </c>
      <c r="L112" s="149"/>
      <c r="M112" s="154"/>
      <c r="N112" s="155"/>
      <c r="O112" s="155"/>
      <c r="P112" s="156">
        <f>SUM(P113:P156)</f>
        <v>0</v>
      </c>
      <c r="Q112" s="155"/>
      <c r="R112" s="156">
        <f>SUM(R113:R156)</f>
        <v>25.787381190000001</v>
      </c>
      <c r="S112" s="155"/>
      <c r="T112" s="157">
        <f>SUM(T113:T156)</f>
        <v>0</v>
      </c>
      <c r="AR112" s="150" t="s">
        <v>22</v>
      </c>
      <c r="AT112" s="158" t="s">
        <v>72</v>
      </c>
      <c r="AU112" s="158" t="s">
        <v>22</v>
      </c>
      <c r="AY112" s="150" t="s">
        <v>136</v>
      </c>
      <c r="BK112" s="159">
        <f>SUM(BK113:BK156)</f>
        <v>0</v>
      </c>
    </row>
    <row r="113" spans="2:65" s="1" customFormat="1" ht="31.5" customHeight="1" x14ac:dyDescent="0.35">
      <c r="B113" s="163"/>
      <c r="C113" s="164" t="s">
        <v>143</v>
      </c>
      <c r="D113" s="164" t="s">
        <v>138</v>
      </c>
      <c r="E113" s="165" t="s">
        <v>849</v>
      </c>
      <c r="F113" s="166" t="s">
        <v>850</v>
      </c>
      <c r="G113" s="167" t="s">
        <v>141</v>
      </c>
      <c r="H113" s="168">
        <v>4.4569999999999999</v>
      </c>
      <c r="I113" s="169"/>
      <c r="J113" s="170">
        <f>ROUND(I113*H113,2)</f>
        <v>0</v>
      </c>
      <c r="K113" s="166" t="s">
        <v>142</v>
      </c>
      <c r="L113" s="34"/>
      <c r="M113" s="171" t="s">
        <v>3</v>
      </c>
      <c r="N113" s="172" t="s">
        <v>45</v>
      </c>
      <c r="O113" s="35"/>
      <c r="P113" s="173">
        <f>O113*H113</f>
        <v>0</v>
      </c>
      <c r="Q113" s="173">
        <v>1.8774999999999999</v>
      </c>
      <c r="R113" s="173">
        <f>Q113*H113</f>
        <v>8.3680174999999988</v>
      </c>
      <c r="S113" s="173">
        <v>0</v>
      </c>
      <c r="T113" s="174">
        <f>S113*H113</f>
        <v>0</v>
      </c>
      <c r="AR113" s="17" t="s">
        <v>143</v>
      </c>
      <c r="AT113" s="17" t="s">
        <v>138</v>
      </c>
      <c r="AU113" s="17" t="s">
        <v>144</v>
      </c>
      <c r="AY113" s="17" t="s">
        <v>136</v>
      </c>
      <c r="BE113" s="175">
        <f>IF(N113="základní",J113,0)</f>
        <v>0</v>
      </c>
      <c r="BF113" s="175">
        <f>IF(N113="snížená",J113,0)</f>
        <v>0</v>
      </c>
      <c r="BG113" s="175">
        <f>IF(N113="zákl. přenesená",J113,0)</f>
        <v>0</v>
      </c>
      <c r="BH113" s="175">
        <f>IF(N113="sníž. přenesená",J113,0)</f>
        <v>0</v>
      </c>
      <c r="BI113" s="175">
        <f>IF(N113="nulová",J113,0)</f>
        <v>0</v>
      </c>
      <c r="BJ113" s="17" t="s">
        <v>144</v>
      </c>
      <c r="BK113" s="175">
        <f>ROUND(I113*H113,2)</f>
        <v>0</v>
      </c>
      <c r="BL113" s="17" t="s">
        <v>143</v>
      </c>
      <c r="BM113" s="17" t="s">
        <v>851</v>
      </c>
    </row>
    <row r="114" spans="2:65" s="11" customFormat="1" ht="12" x14ac:dyDescent="0.35">
      <c r="B114" s="176"/>
      <c r="D114" s="177" t="s">
        <v>146</v>
      </c>
      <c r="E114" s="178" t="s">
        <v>3</v>
      </c>
      <c r="F114" s="179" t="s">
        <v>852</v>
      </c>
      <c r="H114" s="180">
        <v>1.88</v>
      </c>
      <c r="I114" s="181"/>
      <c r="L114" s="176"/>
      <c r="M114" s="182"/>
      <c r="N114" s="183"/>
      <c r="O114" s="183"/>
      <c r="P114" s="183"/>
      <c r="Q114" s="183"/>
      <c r="R114" s="183"/>
      <c r="S114" s="183"/>
      <c r="T114" s="184"/>
      <c r="AT114" s="178" t="s">
        <v>146</v>
      </c>
      <c r="AU114" s="178" t="s">
        <v>144</v>
      </c>
      <c r="AV114" s="11" t="s">
        <v>144</v>
      </c>
      <c r="AW114" s="11" t="s">
        <v>37</v>
      </c>
      <c r="AX114" s="11" t="s">
        <v>73</v>
      </c>
      <c r="AY114" s="178" t="s">
        <v>136</v>
      </c>
    </row>
    <row r="115" spans="2:65" s="11" customFormat="1" ht="12" x14ac:dyDescent="0.35">
      <c r="B115" s="176"/>
      <c r="D115" s="177" t="s">
        <v>146</v>
      </c>
      <c r="E115" s="178" t="s">
        <v>3</v>
      </c>
      <c r="F115" s="179" t="s">
        <v>853</v>
      </c>
      <c r="H115" s="180">
        <v>2.0310000000000001</v>
      </c>
      <c r="I115" s="181"/>
      <c r="L115" s="176"/>
      <c r="M115" s="182"/>
      <c r="N115" s="183"/>
      <c r="O115" s="183"/>
      <c r="P115" s="183"/>
      <c r="Q115" s="183"/>
      <c r="R115" s="183"/>
      <c r="S115" s="183"/>
      <c r="T115" s="184"/>
      <c r="AT115" s="178" t="s">
        <v>146</v>
      </c>
      <c r="AU115" s="178" t="s">
        <v>144</v>
      </c>
      <c r="AV115" s="11" t="s">
        <v>144</v>
      </c>
      <c r="AW115" s="11" t="s">
        <v>37</v>
      </c>
      <c r="AX115" s="11" t="s">
        <v>73</v>
      </c>
      <c r="AY115" s="178" t="s">
        <v>136</v>
      </c>
    </row>
    <row r="116" spans="2:65" s="11" customFormat="1" ht="12" x14ac:dyDescent="0.35">
      <c r="B116" s="176"/>
      <c r="D116" s="177" t="s">
        <v>146</v>
      </c>
      <c r="E116" s="178" t="s">
        <v>3</v>
      </c>
      <c r="F116" s="179" t="s">
        <v>854</v>
      </c>
      <c r="H116" s="180">
        <v>0.54600000000000004</v>
      </c>
      <c r="I116" s="181"/>
      <c r="L116" s="176"/>
      <c r="M116" s="182"/>
      <c r="N116" s="183"/>
      <c r="O116" s="183"/>
      <c r="P116" s="183"/>
      <c r="Q116" s="183"/>
      <c r="R116" s="183"/>
      <c r="S116" s="183"/>
      <c r="T116" s="184"/>
      <c r="AT116" s="178" t="s">
        <v>146</v>
      </c>
      <c r="AU116" s="178" t="s">
        <v>144</v>
      </c>
      <c r="AV116" s="11" t="s">
        <v>144</v>
      </c>
      <c r="AW116" s="11" t="s">
        <v>37</v>
      </c>
      <c r="AX116" s="11" t="s">
        <v>73</v>
      </c>
      <c r="AY116" s="178" t="s">
        <v>136</v>
      </c>
    </row>
    <row r="117" spans="2:65" s="12" customFormat="1" ht="12" x14ac:dyDescent="0.35">
      <c r="B117" s="185"/>
      <c r="D117" s="186" t="s">
        <v>146</v>
      </c>
      <c r="E117" s="187" t="s">
        <v>3</v>
      </c>
      <c r="F117" s="188" t="s">
        <v>149</v>
      </c>
      <c r="H117" s="189">
        <v>4.4569999999999999</v>
      </c>
      <c r="I117" s="190"/>
      <c r="L117" s="185"/>
      <c r="M117" s="191"/>
      <c r="N117" s="192"/>
      <c r="O117" s="192"/>
      <c r="P117" s="192"/>
      <c r="Q117" s="192"/>
      <c r="R117" s="192"/>
      <c r="S117" s="192"/>
      <c r="T117" s="193"/>
      <c r="AT117" s="194" t="s">
        <v>146</v>
      </c>
      <c r="AU117" s="194" t="s">
        <v>144</v>
      </c>
      <c r="AV117" s="12" t="s">
        <v>143</v>
      </c>
      <c r="AW117" s="12" t="s">
        <v>37</v>
      </c>
      <c r="AX117" s="12" t="s">
        <v>22</v>
      </c>
      <c r="AY117" s="194" t="s">
        <v>136</v>
      </c>
    </row>
    <row r="118" spans="2:65" s="1" customFormat="1" ht="22.5" customHeight="1" x14ac:dyDescent="0.35">
      <c r="B118" s="163"/>
      <c r="C118" s="164" t="s">
        <v>160</v>
      </c>
      <c r="D118" s="164" t="s">
        <v>138</v>
      </c>
      <c r="E118" s="165" t="s">
        <v>855</v>
      </c>
      <c r="F118" s="166" t="s">
        <v>856</v>
      </c>
      <c r="G118" s="167" t="s">
        <v>205</v>
      </c>
      <c r="H118" s="168">
        <v>72.058000000000007</v>
      </c>
      <c r="I118" s="169"/>
      <c r="J118" s="170">
        <f>ROUND(I118*H118,2)</f>
        <v>0</v>
      </c>
      <c r="K118" s="166" t="s">
        <v>3</v>
      </c>
      <c r="L118" s="34"/>
      <c r="M118" s="171" t="s">
        <v>3</v>
      </c>
      <c r="N118" s="172" t="s">
        <v>45</v>
      </c>
      <c r="O118" s="35"/>
      <c r="P118" s="173">
        <f>O118*H118</f>
        <v>0</v>
      </c>
      <c r="Q118" s="173">
        <v>0</v>
      </c>
      <c r="R118" s="173">
        <f>Q118*H118</f>
        <v>0</v>
      </c>
      <c r="S118" s="173">
        <v>0</v>
      </c>
      <c r="T118" s="174">
        <f>S118*H118</f>
        <v>0</v>
      </c>
      <c r="AR118" s="17" t="s">
        <v>143</v>
      </c>
      <c r="AT118" s="17" t="s">
        <v>138</v>
      </c>
      <c r="AU118" s="17" t="s">
        <v>144</v>
      </c>
      <c r="AY118" s="17" t="s">
        <v>136</v>
      </c>
      <c r="BE118" s="175">
        <f>IF(N118="základní",J118,0)</f>
        <v>0</v>
      </c>
      <c r="BF118" s="175">
        <f>IF(N118="snížená",J118,0)</f>
        <v>0</v>
      </c>
      <c r="BG118" s="175">
        <f>IF(N118="zákl. přenesená",J118,0)</f>
        <v>0</v>
      </c>
      <c r="BH118" s="175">
        <f>IF(N118="sníž. přenesená",J118,0)</f>
        <v>0</v>
      </c>
      <c r="BI118" s="175">
        <f>IF(N118="nulová",J118,0)</f>
        <v>0</v>
      </c>
      <c r="BJ118" s="17" t="s">
        <v>144</v>
      </c>
      <c r="BK118" s="175">
        <f>ROUND(I118*H118,2)</f>
        <v>0</v>
      </c>
      <c r="BL118" s="17" t="s">
        <v>143</v>
      </c>
      <c r="BM118" s="17" t="s">
        <v>857</v>
      </c>
    </row>
    <row r="119" spans="2:65" s="11" customFormat="1" ht="12" x14ac:dyDescent="0.35">
      <c r="B119" s="176"/>
      <c r="D119" s="186" t="s">
        <v>146</v>
      </c>
      <c r="E119" s="200" t="s">
        <v>3</v>
      </c>
      <c r="F119" s="195" t="s">
        <v>858</v>
      </c>
      <c r="H119" s="196">
        <v>72.058000000000007</v>
      </c>
      <c r="I119" s="181"/>
      <c r="L119" s="176"/>
      <c r="M119" s="182"/>
      <c r="N119" s="183"/>
      <c r="O119" s="183"/>
      <c r="P119" s="183"/>
      <c r="Q119" s="183"/>
      <c r="R119" s="183"/>
      <c r="S119" s="183"/>
      <c r="T119" s="184"/>
      <c r="AT119" s="178" t="s">
        <v>146</v>
      </c>
      <c r="AU119" s="178" t="s">
        <v>144</v>
      </c>
      <c r="AV119" s="11" t="s">
        <v>144</v>
      </c>
      <c r="AW119" s="11" t="s">
        <v>37</v>
      </c>
      <c r="AX119" s="11" t="s">
        <v>22</v>
      </c>
      <c r="AY119" s="178" t="s">
        <v>136</v>
      </c>
    </row>
    <row r="120" spans="2:65" s="1" customFormat="1" ht="31.5" customHeight="1" x14ac:dyDescent="0.35">
      <c r="B120" s="163"/>
      <c r="C120" s="164" t="s">
        <v>164</v>
      </c>
      <c r="D120" s="164" t="s">
        <v>138</v>
      </c>
      <c r="E120" s="165" t="s">
        <v>859</v>
      </c>
      <c r="F120" s="166" t="s">
        <v>860</v>
      </c>
      <c r="G120" s="167" t="s">
        <v>180</v>
      </c>
      <c r="H120" s="168">
        <v>0.125</v>
      </c>
      <c r="I120" s="169"/>
      <c r="J120" s="170">
        <f>ROUND(I120*H120,2)</f>
        <v>0</v>
      </c>
      <c r="K120" s="166" t="s">
        <v>142</v>
      </c>
      <c r="L120" s="34"/>
      <c r="M120" s="171" t="s">
        <v>3</v>
      </c>
      <c r="N120" s="172" t="s">
        <v>45</v>
      </c>
      <c r="O120" s="35"/>
      <c r="P120" s="173">
        <f>O120*H120</f>
        <v>0</v>
      </c>
      <c r="Q120" s="173">
        <v>1.7090000000000001E-2</v>
      </c>
      <c r="R120" s="173">
        <f>Q120*H120</f>
        <v>2.1362500000000001E-3</v>
      </c>
      <c r="S120" s="173">
        <v>0</v>
      </c>
      <c r="T120" s="174">
        <f>S120*H120</f>
        <v>0</v>
      </c>
      <c r="AR120" s="17" t="s">
        <v>143</v>
      </c>
      <c r="AT120" s="17" t="s">
        <v>138</v>
      </c>
      <c r="AU120" s="17" t="s">
        <v>144</v>
      </c>
      <c r="AY120" s="17" t="s">
        <v>136</v>
      </c>
      <c r="BE120" s="175">
        <f>IF(N120="základní",J120,0)</f>
        <v>0</v>
      </c>
      <c r="BF120" s="175">
        <f>IF(N120="snížená",J120,0)</f>
        <v>0</v>
      </c>
      <c r="BG120" s="175">
        <f>IF(N120="zákl. přenesená",J120,0)</f>
        <v>0</v>
      </c>
      <c r="BH120" s="175">
        <f>IF(N120="sníž. přenesená",J120,0)</f>
        <v>0</v>
      </c>
      <c r="BI120" s="175">
        <f>IF(N120="nulová",J120,0)</f>
        <v>0</v>
      </c>
      <c r="BJ120" s="17" t="s">
        <v>144</v>
      </c>
      <c r="BK120" s="175">
        <f>ROUND(I120*H120,2)</f>
        <v>0</v>
      </c>
      <c r="BL120" s="17" t="s">
        <v>143</v>
      </c>
      <c r="BM120" s="17" t="s">
        <v>861</v>
      </c>
    </row>
    <row r="121" spans="2:65" s="11" customFormat="1" ht="12" x14ac:dyDescent="0.35">
      <c r="B121" s="176"/>
      <c r="D121" s="186" t="s">
        <v>146</v>
      </c>
      <c r="E121" s="200" t="s">
        <v>3</v>
      </c>
      <c r="F121" s="195" t="s">
        <v>862</v>
      </c>
      <c r="H121" s="196">
        <v>0.125</v>
      </c>
      <c r="I121" s="181"/>
      <c r="L121" s="176"/>
      <c r="M121" s="182"/>
      <c r="N121" s="183"/>
      <c r="O121" s="183"/>
      <c r="P121" s="183"/>
      <c r="Q121" s="183"/>
      <c r="R121" s="183"/>
      <c r="S121" s="183"/>
      <c r="T121" s="184"/>
      <c r="AT121" s="178" t="s">
        <v>146</v>
      </c>
      <c r="AU121" s="178" t="s">
        <v>144</v>
      </c>
      <c r="AV121" s="11" t="s">
        <v>144</v>
      </c>
      <c r="AW121" s="11" t="s">
        <v>37</v>
      </c>
      <c r="AX121" s="11" t="s">
        <v>22</v>
      </c>
      <c r="AY121" s="178" t="s">
        <v>136</v>
      </c>
    </row>
    <row r="122" spans="2:65" s="1" customFormat="1" ht="22.5" customHeight="1" x14ac:dyDescent="0.35">
      <c r="B122" s="163"/>
      <c r="C122" s="201" t="s">
        <v>169</v>
      </c>
      <c r="D122" s="201" t="s">
        <v>209</v>
      </c>
      <c r="E122" s="202" t="s">
        <v>863</v>
      </c>
      <c r="F122" s="203" t="s">
        <v>864</v>
      </c>
      <c r="G122" s="204" t="s">
        <v>180</v>
      </c>
      <c r="H122" s="205">
        <v>0.125</v>
      </c>
      <c r="I122" s="206"/>
      <c r="J122" s="207">
        <f>ROUND(I122*H122,2)</f>
        <v>0</v>
      </c>
      <c r="K122" s="203" t="s">
        <v>142</v>
      </c>
      <c r="L122" s="208"/>
      <c r="M122" s="209" t="s">
        <v>3</v>
      </c>
      <c r="N122" s="210" t="s">
        <v>45</v>
      </c>
      <c r="O122" s="35"/>
      <c r="P122" s="173">
        <f>O122*H122</f>
        <v>0</v>
      </c>
      <c r="Q122" s="173">
        <v>1</v>
      </c>
      <c r="R122" s="173">
        <f>Q122*H122</f>
        <v>0.125</v>
      </c>
      <c r="S122" s="173">
        <v>0</v>
      </c>
      <c r="T122" s="174">
        <f>S122*H122</f>
        <v>0</v>
      </c>
      <c r="AR122" s="17" t="s">
        <v>173</v>
      </c>
      <c r="AT122" s="17" t="s">
        <v>209</v>
      </c>
      <c r="AU122" s="17" t="s">
        <v>144</v>
      </c>
      <c r="AY122" s="17" t="s">
        <v>136</v>
      </c>
      <c r="BE122" s="175">
        <f>IF(N122="základní",J122,0)</f>
        <v>0</v>
      </c>
      <c r="BF122" s="175">
        <f>IF(N122="snížená",J122,0)</f>
        <v>0</v>
      </c>
      <c r="BG122" s="175">
        <f>IF(N122="zákl. přenesená",J122,0)</f>
        <v>0</v>
      </c>
      <c r="BH122" s="175">
        <f>IF(N122="sníž. přenesená",J122,0)</f>
        <v>0</v>
      </c>
      <c r="BI122" s="175">
        <f>IF(N122="nulová",J122,0)</f>
        <v>0</v>
      </c>
      <c r="BJ122" s="17" t="s">
        <v>144</v>
      </c>
      <c r="BK122" s="175">
        <f>ROUND(I122*H122,2)</f>
        <v>0</v>
      </c>
      <c r="BL122" s="17" t="s">
        <v>143</v>
      </c>
      <c r="BM122" s="17" t="s">
        <v>865</v>
      </c>
    </row>
    <row r="123" spans="2:65" s="1" customFormat="1" ht="19" x14ac:dyDescent="0.35">
      <c r="B123" s="34"/>
      <c r="D123" s="177" t="s">
        <v>234</v>
      </c>
      <c r="F123" s="211" t="s">
        <v>866</v>
      </c>
      <c r="I123" s="212"/>
      <c r="L123" s="34"/>
      <c r="M123" s="63"/>
      <c r="N123" s="35"/>
      <c r="O123" s="35"/>
      <c r="P123" s="35"/>
      <c r="Q123" s="35"/>
      <c r="R123" s="35"/>
      <c r="S123" s="35"/>
      <c r="T123" s="64"/>
      <c r="AT123" s="17" t="s">
        <v>234</v>
      </c>
      <c r="AU123" s="17" t="s">
        <v>144</v>
      </c>
    </row>
    <row r="124" spans="2:65" s="11" customFormat="1" ht="12" x14ac:dyDescent="0.35">
      <c r="B124" s="176"/>
      <c r="D124" s="186" t="s">
        <v>146</v>
      </c>
      <c r="E124" s="200" t="s">
        <v>3</v>
      </c>
      <c r="F124" s="195" t="s">
        <v>867</v>
      </c>
      <c r="H124" s="196">
        <v>0.125</v>
      </c>
      <c r="I124" s="181"/>
      <c r="L124" s="176"/>
      <c r="M124" s="182"/>
      <c r="N124" s="183"/>
      <c r="O124" s="183"/>
      <c r="P124" s="183"/>
      <c r="Q124" s="183"/>
      <c r="R124" s="183"/>
      <c r="S124" s="183"/>
      <c r="T124" s="184"/>
      <c r="AT124" s="178" t="s">
        <v>146</v>
      </c>
      <c r="AU124" s="178" t="s">
        <v>144</v>
      </c>
      <c r="AV124" s="11" t="s">
        <v>144</v>
      </c>
      <c r="AW124" s="11" t="s">
        <v>37</v>
      </c>
      <c r="AX124" s="11" t="s">
        <v>22</v>
      </c>
      <c r="AY124" s="178" t="s">
        <v>136</v>
      </c>
    </row>
    <row r="125" spans="2:65" s="1" customFormat="1" ht="22.5" customHeight="1" x14ac:dyDescent="0.35">
      <c r="B125" s="163"/>
      <c r="C125" s="164" t="s">
        <v>173</v>
      </c>
      <c r="D125" s="164" t="s">
        <v>138</v>
      </c>
      <c r="E125" s="165" t="s">
        <v>868</v>
      </c>
      <c r="F125" s="166" t="s">
        <v>869</v>
      </c>
      <c r="G125" s="167" t="s">
        <v>205</v>
      </c>
      <c r="H125" s="168">
        <v>19.818000000000001</v>
      </c>
      <c r="I125" s="169"/>
      <c r="J125" s="170">
        <f>ROUND(I125*H125,2)</f>
        <v>0</v>
      </c>
      <c r="K125" s="166" t="s">
        <v>3</v>
      </c>
      <c r="L125" s="34"/>
      <c r="M125" s="171" t="s">
        <v>3</v>
      </c>
      <c r="N125" s="172" t="s">
        <v>45</v>
      </c>
      <c r="O125" s="35"/>
      <c r="P125" s="173">
        <f>O125*H125</f>
        <v>0</v>
      </c>
      <c r="Q125" s="173">
        <v>0</v>
      </c>
      <c r="R125" s="173">
        <f>Q125*H125</f>
        <v>0</v>
      </c>
      <c r="S125" s="173">
        <v>0</v>
      </c>
      <c r="T125" s="174">
        <f>S125*H125</f>
        <v>0</v>
      </c>
      <c r="AR125" s="17" t="s">
        <v>143</v>
      </c>
      <c r="AT125" s="17" t="s">
        <v>138</v>
      </c>
      <c r="AU125" s="17" t="s">
        <v>144</v>
      </c>
      <c r="AY125" s="17" t="s">
        <v>136</v>
      </c>
      <c r="BE125" s="175">
        <f>IF(N125="základní",J125,0)</f>
        <v>0</v>
      </c>
      <c r="BF125" s="175">
        <f>IF(N125="snížená",J125,0)</f>
        <v>0</v>
      </c>
      <c r="BG125" s="175">
        <f>IF(N125="zákl. přenesená",J125,0)</f>
        <v>0</v>
      </c>
      <c r="BH125" s="175">
        <f>IF(N125="sníž. přenesená",J125,0)</f>
        <v>0</v>
      </c>
      <c r="BI125" s="175">
        <f>IF(N125="nulová",J125,0)</f>
        <v>0</v>
      </c>
      <c r="BJ125" s="17" t="s">
        <v>144</v>
      </c>
      <c r="BK125" s="175">
        <f>ROUND(I125*H125,2)</f>
        <v>0</v>
      </c>
      <c r="BL125" s="17" t="s">
        <v>143</v>
      </c>
      <c r="BM125" s="17" t="s">
        <v>870</v>
      </c>
    </row>
    <row r="126" spans="2:65" s="11" customFormat="1" ht="12" x14ac:dyDescent="0.35">
      <c r="B126" s="176"/>
      <c r="D126" s="177" t="s">
        <v>146</v>
      </c>
      <c r="E126" s="178" t="s">
        <v>3</v>
      </c>
      <c r="F126" s="179" t="s">
        <v>871</v>
      </c>
      <c r="H126" s="180">
        <v>19.818000000000001</v>
      </c>
      <c r="I126" s="181"/>
      <c r="L126" s="176"/>
      <c r="M126" s="182"/>
      <c r="N126" s="183"/>
      <c r="O126" s="183"/>
      <c r="P126" s="183"/>
      <c r="Q126" s="183"/>
      <c r="R126" s="183"/>
      <c r="S126" s="183"/>
      <c r="T126" s="184"/>
      <c r="AT126" s="178" t="s">
        <v>146</v>
      </c>
      <c r="AU126" s="178" t="s">
        <v>144</v>
      </c>
      <c r="AV126" s="11" t="s">
        <v>144</v>
      </c>
      <c r="AW126" s="11" t="s">
        <v>37</v>
      </c>
      <c r="AX126" s="11" t="s">
        <v>73</v>
      </c>
      <c r="AY126" s="178" t="s">
        <v>136</v>
      </c>
    </row>
    <row r="127" spans="2:65" s="12" customFormat="1" ht="12" x14ac:dyDescent="0.35">
      <c r="B127" s="185"/>
      <c r="D127" s="186" t="s">
        <v>146</v>
      </c>
      <c r="E127" s="187" t="s">
        <v>3</v>
      </c>
      <c r="F127" s="188" t="s">
        <v>149</v>
      </c>
      <c r="H127" s="189">
        <v>19.818000000000001</v>
      </c>
      <c r="I127" s="190"/>
      <c r="L127" s="185"/>
      <c r="M127" s="191"/>
      <c r="N127" s="192"/>
      <c r="O127" s="192"/>
      <c r="P127" s="192"/>
      <c r="Q127" s="192"/>
      <c r="R127" s="192"/>
      <c r="S127" s="192"/>
      <c r="T127" s="193"/>
      <c r="AT127" s="194" t="s">
        <v>146</v>
      </c>
      <c r="AU127" s="194" t="s">
        <v>144</v>
      </c>
      <c r="AV127" s="12" t="s">
        <v>143</v>
      </c>
      <c r="AW127" s="12" t="s">
        <v>37</v>
      </c>
      <c r="AX127" s="12" t="s">
        <v>22</v>
      </c>
      <c r="AY127" s="194" t="s">
        <v>136</v>
      </c>
    </row>
    <row r="128" spans="2:65" s="1" customFormat="1" ht="31.5" customHeight="1" x14ac:dyDescent="0.35">
      <c r="B128" s="163"/>
      <c r="C128" s="164" t="s">
        <v>177</v>
      </c>
      <c r="D128" s="164" t="s">
        <v>138</v>
      </c>
      <c r="E128" s="165" t="s">
        <v>872</v>
      </c>
      <c r="F128" s="166" t="s">
        <v>873</v>
      </c>
      <c r="G128" s="167" t="s">
        <v>205</v>
      </c>
      <c r="H128" s="168">
        <v>113.19199999999999</v>
      </c>
      <c r="I128" s="169"/>
      <c r="J128" s="170">
        <f>ROUND(I128*H128,2)</f>
        <v>0</v>
      </c>
      <c r="K128" s="166" t="s">
        <v>142</v>
      </c>
      <c r="L128" s="34"/>
      <c r="M128" s="171" t="s">
        <v>3</v>
      </c>
      <c r="N128" s="172" t="s">
        <v>45</v>
      </c>
      <c r="O128" s="35"/>
      <c r="P128" s="173">
        <f>O128*H128</f>
        <v>0</v>
      </c>
      <c r="Q128" s="173">
        <v>8.7069999999999995E-2</v>
      </c>
      <c r="R128" s="173">
        <f>Q128*H128</f>
        <v>9.8556274399999992</v>
      </c>
      <c r="S128" s="173">
        <v>0</v>
      </c>
      <c r="T128" s="174">
        <f>S128*H128</f>
        <v>0</v>
      </c>
      <c r="AR128" s="17" t="s">
        <v>143</v>
      </c>
      <c r="AT128" s="17" t="s">
        <v>138</v>
      </c>
      <c r="AU128" s="17" t="s">
        <v>144</v>
      </c>
      <c r="AY128" s="17" t="s">
        <v>136</v>
      </c>
      <c r="BE128" s="175">
        <f>IF(N128="základní",J128,0)</f>
        <v>0</v>
      </c>
      <c r="BF128" s="175">
        <f>IF(N128="snížená",J128,0)</f>
        <v>0</v>
      </c>
      <c r="BG128" s="175">
        <f>IF(N128="zákl. přenesená",J128,0)</f>
        <v>0</v>
      </c>
      <c r="BH128" s="175">
        <f>IF(N128="sníž. přenesená",J128,0)</f>
        <v>0</v>
      </c>
      <c r="BI128" s="175">
        <f>IF(N128="nulová",J128,0)</f>
        <v>0</v>
      </c>
      <c r="BJ128" s="17" t="s">
        <v>144</v>
      </c>
      <c r="BK128" s="175">
        <f>ROUND(I128*H128,2)</f>
        <v>0</v>
      </c>
      <c r="BL128" s="17" t="s">
        <v>143</v>
      </c>
      <c r="BM128" s="17" t="s">
        <v>874</v>
      </c>
    </row>
    <row r="129" spans="2:65" s="11" customFormat="1" ht="12" x14ac:dyDescent="0.35">
      <c r="B129" s="176"/>
      <c r="D129" s="177" t="s">
        <v>146</v>
      </c>
      <c r="E129" s="178" t="s">
        <v>3</v>
      </c>
      <c r="F129" s="179" t="s">
        <v>875</v>
      </c>
      <c r="H129" s="180">
        <v>85.733000000000004</v>
      </c>
      <c r="I129" s="181"/>
      <c r="L129" s="176"/>
      <c r="M129" s="182"/>
      <c r="N129" s="183"/>
      <c r="O129" s="183"/>
      <c r="P129" s="183"/>
      <c r="Q129" s="183"/>
      <c r="R129" s="183"/>
      <c r="S129" s="183"/>
      <c r="T129" s="184"/>
      <c r="AT129" s="178" t="s">
        <v>146</v>
      </c>
      <c r="AU129" s="178" t="s">
        <v>144</v>
      </c>
      <c r="AV129" s="11" t="s">
        <v>144</v>
      </c>
      <c r="AW129" s="11" t="s">
        <v>37</v>
      </c>
      <c r="AX129" s="11" t="s">
        <v>73</v>
      </c>
      <c r="AY129" s="178" t="s">
        <v>136</v>
      </c>
    </row>
    <row r="130" spans="2:65" s="11" customFormat="1" ht="12" x14ac:dyDescent="0.35">
      <c r="B130" s="176"/>
      <c r="D130" s="177" t="s">
        <v>146</v>
      </c>
      <c r="E130" s="178" t="s">
        <v>3</v>
      </c>
      <c r="F130" s="179" t="s">
        <v>876</v>
      </c>
      <c r="H130" s="180">
        <v>27.459</v>
      </c>
      <c r="I130" s="181"/>
      <c r="L130" s="176"/>
      <c r="M130" s="182"/>
      <c r="N130" s="183"/>
      <c r="O130" s="183"/>
      <c r="P130" s="183"/>
      <c r="Q130" s="183"/>
      <c r="R130" s="183"/>
      <c r="S130" s="183"/>
      <c r="T130" s="184"/>
      <c r="AT130" s="178" t="s">
        <v>146</v>
      </c>
      <c r="AU130" s="178" t="s">
        <v>144</v>
      </c>
      <c r="AV130" s="11" t="s">
        <v>144</v>
      </c>
      <c r="AW130" s="11" t="s">
        <v>37</v>
      </c>
      <c r="AX130" s="11" t="s">
        <v>73</v>
      </c>
      <c r="AY130" s="178" t="s">
        <v>136</v>
      </c>
    </row>
    <row r="131" spans="2:65" s="12" customFormat="1" ht="12" x14ac:dyDescent="0.35">
      <c r="B131" s="185"/>
      <c r="D131" s="186" t="s">
        <v>146</v>
      </c>
      <c r="E131" s="187" t="s">
        <v>3</v>
      </c>
      <c r="F131" s="188" t="s">
        <v>149</v>
      </c>
      <c r="H131" s="189">
        <v>113.19199999999999</v>
      </c>
      <c r="I131" s="190"/>
      <c r="L131" s="185"/>
      <c r="M131" s="191"/>
      <c r="N131" s="192"/>
      <c r="O131" s="192"/>
      <c r="P131" s="192"/>
      <c r="Q131" s="192"/>
      <c r="R131" s="192"/>
      <c r="S131" s="192"/>
      <c r="T131" s="193"/>
      <c r="AT131" s="194" t="s">
        <v>146</v>
      </c>
      <c r="AU131" s="194" t="s">
        <v>144</v>
      </c>
      <c r="AV131" s="12" t="s">
        <v>143</v>
      </c>
      <c r="AW131" s="12" t="s">
        <v>37</v>
      </c>
      <c r="AX131" s="12" t="s">
        <v>22</v>
      </c>
      <c r="AY131" s="194" t="s">
        <v>136</v>
      </c>
    </row>
    <row r="132" spans="2:65" s="1" customFormat="1" ht="22.5" customHeight="1" x14ac:dyDescent="0.35">
      <c r="B132" s="163"/>
      <c r="C132" s="201" t="s">
        <v>27</v>
      </c>
      <c r="D132" s="201" t="s">
        <v>209</v>
      </c>
      <c r="E132" s="202" t="s">
        <v>877</v>
      </c>
      <c r="F132" s="203" t="s">
        <v>878</v>
      </c>
      <c r="G132" s="204" t="s">
        <v>212</v>
      </c>
      <c r="H132" s="205">
        <v>6</v>
      </c>
      <c r="I132" s="206"/>
      <c r="J132" s="207">
        <f>ROUND(I132*H132,2)</f>
        <v>0</v>
      </c>
      <c r="K132" s="203" t="s">
        <v>142</v>
      </c>
      <c r="L132" s="208"/>
      <c r="M132" s="209" t="s">
        <v>3</v>
      </c>
      <c r="N132" s="210" t="s">
        <v>45</v>
      </c>
      <c r="O132" s="35"/>
      <c r="P132" s="173">
        <f>O132*H132</f>
        <v>0</v>
      </c>
      <c r="Q132" s="173">
        <v>3.2000000000000001E-2</v>
      </c>
      <c r="R132" s="173">
        <f>Q132*H132</f>
        <v>0.192</v>
      </c>
      <c r="S132" s="173">
        <v>0</v>
      </c>
      <c r="T132" s="174">
        <f>S132*H132</f>
        <v>0</v>
      </c>
      <c r="AR132" s="17" t="s">
        <v>173</v>
      </c>
      <c r="AT132" s="17" t="s">
        <v>209</v>
      </c>
      <c r="AU132" s="17" t="s">
        <v>144</v>
      </c>
      <c r="AY132" s="17" t="s">
        <v>136</v>
      </c>
      <c r="BE132" s="175">
        <f>IF(N132="základní",J132,0)</f>
        <v>0</v>
      </c>
      <c r="BF132" s="175">
        <f>IF(N132="snížená",J132,0)</f>
        <v>0</v>
      </c>
      <c r="BG132" s="175">
        <f>IF(N132="zákl. přenesená",J132,0)</f>
        <v>0</v>
      </c>
      <c r="BH132" s="175">
        <f>IF(N132="sníž. přenesená",J132,0)</f>
        <v>0</v>
      </c>
      <c r="BI132" s="175">
        <f>IF(N132="nulová",J132,0)</f>
        <v>0</v>
      </c>
      <c r="BJ132" s="17" t="s">
        <v>144</v>
      </c>
      <c r="BK132" s="175">
        <f>ROUND(I132*H132,2)</f>
        <v>0</v>
      </c>
      <c r="BL132" s="17" t="s">
        <v>143</v>
      </c>
      <c r="BM132" s="17" t="s">
        <v>879</v>
      </c>
    </row>
    <row r="133" spans="2:65" s="11" customFormat="1" ht="12" x14ac:dyDescent="0.35">
      <c r="B133" s="176"/>
      <c r="D133" s="177" t="s">
        <v>146</v>
      </c>
      <c r="E133" s="178" t="s">
        <v>3</v>
      </c>
      <c r="F133" s="179" t="s">
        <v>880</v>
      </c>
      <c r="H133" s="180">
        <v>6</v>
      </c>
      <c r="I133" s="181"/>
      <c r="L133" s="176"/>
      <c r="M133" s="182"/>
      <c r="N133" s="183"/>
      <c r="O133" s="183"/>
      <c r="P133" s="183"/>
      <c r="Q133" s="183"/>
      <c r="R133" s="183"/>
      <c r="S133" s="183"/>
      <c r="T133" s="184"/>
      <c r="AT133" s="178" t="s">
        <v>146</v>
      </c>
      <c r="AU133" s="178" t="s">
        <v>144</v>
      </c>
      <c r="AV133" s="11" t="s">
        <v>144</v>
      </c>
      <c r="AW133" s="11" t="s">
        <v>37</v>
      </c>
      <c r="AX133" s="11" t="s">
        <v>73</v>
      </c>
      <c r="AY133" s="178" t="s">
        <v>136</v>
      </c>
    </row>
    <row r="134" spans="2:65" s="12" customFormat="1" ht="12" x14ac:dyDescent="0.35">
      <c r="B134" s="185"/>
      <c r="D134" s="186" t="s">
        <v>146</v>
      </c>
      <c r="E134" s="187" t="s">
        <v>3</v>
      </c>
      <c r="F134" s="188" t="s">
        <v>149</v>
      </c>
      <c r="H134" s="189">
        <v>6</v>
      </c>
      <c r="I134" s="190"/>
      <c r="L134" s="185"/>
      <c r="M134" s="191"/>
      <c r="N134" s="192"/>
      <c r="O134" s="192"/>
      <c r="P134" s="192"/>
      <c r="Q134" s="192"/>
      <c r="R134" s="192"/>
      <c r="S134" s="192"/>
      <c r="T134" s="193"/>
      <c r="AT134" s="194" t="s">
        <v>146</v>
      </c>
      <c r="AU134" s="194" t="s">
        <v>144</v>
      </c>
      <c r="AV134" s="12" t="s">
        <v>143</v>
      </c>
      <c r="AW134" s="12" t="s">
        <v>37</v>
      </c>
      <c r="AX134" s="12" t="s">
        <v>22</v>
      </c>
      <c r="AY134" s="194" t="s">
        <v>136</v>
      </c>
    </row>
    <row r="135" spans="2:65" s="1" customFormat="1" ht="22.5" customHeight="1" x14ac:dyDescent="0.35">
      <c r="B135" s="163"/>
      <c r="C135" s="201" t="s">
        <v>189</v>
      </c>
      <c r="D135" s="201" t="s">
        <v>209</v>
      </c>
      <c r="E135" s="202" t="s">
        <v>881</v>
      </c>
      <c r="F135" s="203" t="s">
        <v>882</v>
      </c>
      <c r="G135" s="204" t="s">
        <v>212</v>
      </c>
      <c r="H135" s="205">
        <v>2</v>
      </c>
      <c r="I135" s="206"/>
      <c r="J135" s="207">
        <f>ROUND(I135*H135,2)</f>
        <v>0</v>
      </c>
      <c r="K135" s="203" t="s">
        <v>142</v>
      </c>
      <c r="L135" s="208"/>
      <c r="M135" s="209" t="s">
        <v>3</v>
      </c>
      <c r="N135" s="210" t="s">
        <v>45</v>
      </c>
      <c r="O135" s="35"/>
      <c r="P135" s="173">
        <f>O135*H135</f>
        <v>0</v>
      </c>
      <c r="Q135" s="173">
        <v>5.3999999999999999E-2</v>
      </c>
      <c r="R135" s="173">
        <f>Q135*H135</f>
        <v>0.108</v>
      </c>
      <c r="S135" s="173">
        <v>0</v>
      </c>
      <c r="T135" s="174">
        <f>S135*H135</f>
        <v>0</v>
      </c>
      <c r="AR135" s="17" t="s">
        <v>173</v>
      </c>
      <c r="AT135" s="17" t="s">
        <v>209</v>
      </c>
      <c r="AU135" s="17" t="s">
        <v>144</v>
      </c>
      <c r="AY135" s="17" t="s">
        <v>136</v>
      </c>
      <c r="BE135" s="175">
        <f>IF(N135="základní",J135,0)</f>
        <v>0</v>
      </c>
      <c r="BF135" s="175">
        <f>IF(N135="snížená",J135,0)</f>
        <v>0</v>
      </c>
      <c r="BG135" s="175">
        <f>IF(N135="zákl. přenesená",J135,0)</f>
        <v>0</v>
      </c>
      <c r="BH135" s="175">
        <f>IF(N135="sníž. přenesená",J135,0)</f>
        <v>0</v>
      </c>
      <c r="BI135" s="175">
        <f>IF(N135="nulová",J135,0)</f>
        <v>0</v>
      </c>
      <c r="BJ135" s="17" t="s">
        <v>144</v>
      </c>
      <c r="BK135" s="175">
        <f>ROUND(I135*H135,2)</f>
        <v>0</v>
      </c>
      <c r="BL135" s="17" t="s">
        <v>143</v>
      </c>
      <c r="BM135" s="17" t="s">
        <v>883</v>
      </c>
    </row>
    <row r="136" spans="2:65" s="11" customFormat="1" ht="12" x14ac:dyDescent="0.35">
      <c r="B136" s="176"/>
      <c r="D136" s="186" t="s">
        <v>146</v>
      </c>
      <c r="E136" s="200" t="s">
        <v>3</v>
      </c>
      <c r="F136" s="195" t="s">
        <v>884</v>
      </c>
      <c r="H136" s="196">
        <v>2</v>
      </c>
      <c r="I136" s="181"/>
      <c r="L136" s="176"/>
      <c r="M136" s="182"/>
      <c r="N136" s="183"/>
      <c r="O136" s="183"/>
      <c r="P136" s="183"/>
      <c r="Q136" s="183"/>
      <c r="R136" s="183"/>
      <c r="S136" s="183"/>
      <c r="T136" s="184"/>
      <c r="AT136" s="178" t="s">
        <v>146</v>
      </c>
      <c r="AU136" s="178" t="s">
        <v>144</v>
      </c>
      <c r="AV136" s="11" t="s">
        <v>144</v>
      </c>
      <c r="AW136" s="11" t="s">
        <v>37</v>
      </c>
      <c r="AX136" s="11" t="s">
        <v>22</v>
      </c>
      <c r="AY136" s="178" t="s">
        <v>136</v>
      </c>
    </row>
    <row r="137" spans="2:65" s="1" customFormat="1" ht="22.5" customHeight="1" x14ac:dyDescent="0.35">
      <c r="B137" s="163"/>
      <c r="C137" s="201" t="s">
        <v>195</v>
      </c>
      <c r="D137" s="201" t="s">
        <v>209</v>
      </c>
      <c r="E137" s="202" t="s">
        <v>210</v>
      </c>
      <c r="F137" s="203" t="s">
        <v>211</v>
      </c>
      <c r="G137" s="204" t="s">
        <v>212</v>
      </c>
      <c r="H137" s="205">
        <v>46</v>
      </c>
      <c r="I137" s="206"/>
      <c r="J137" s="207">
        <f>ROUND(I137*H137,2)</f>
        <v>0</v>
      </c>
      <c r="K137" s="203" t="s">
        <v>142</v>
      </c>
      <c r="L137" s="208"/>
      <c r="M137" s="209" t="s">
        <v>3</v>
      </c>
      <c r="N137" s="210" t="s">
        <v>45</v>
      </c>
      <c r="O137" s="35"/>
      <c r="P137" s="173">
        <f>O137*H137</f>
        <v>0</v>
      </c>
      <c r="Q137" s="173">
        <v>0.125</v>
      </c>
      <c r="R137" s="173">
        <f>Q137*H137</f>
        <v>5.75</v>
      </c>
      <c r="S137" s="173">
        <v>0</v>
      </c>
      <c r="T137" s="174">
        <f>S137*H137</f>
        <v>0</v>
      </c>
      <c r="AR137" s="17" t="s">
        <v>173</v>
      </c>
      <c r="AT137" s="17" t="s">
        <v>209</v>
      </c>
      <c r="AU137" s="17" t="s">
        <v>144</v>
      </c>
      <c r="AY137" s="17" t="s">
        <v>136</v>
      </c>
      <c r="BE137" s="175">
        <f>IF(N137="základní",J137,0)</f>
        <v>0</v>
      </c>
      <c r="BF137" s="175">
        <f>IF(N137="snížená",J137,0)</f>
        <v>0</v>
      </c>
      <c r="BG137" s="175">
        <f>IF(N137="zákl. přenesená",J137,0)</f>
        <v>0</v>
      </c>
      <c r="BH137" s="175">
        <f>IF(N137="sníž. přenesená",J137,0)</f>
        <v>0</v>
      </c>
      <c r="BI137" s="175">
        <f>IF(N137="nulová",J137,0)</f>
        <v>0</v>
      </c>
      <c r="BJ137" s="17" t="s">
        <v>144</v>
      </c>
      <c r="BK137" s="175">
        <f>ROUND(I137*H137,2)</f>
        <v>0</v>
      </c>
      <c r="BL137" s="17" t="s">
        <v>143</v>
      </c>
      <c r="BM137" s="17" t="s">
        <v>885</v>
      </c>
    </row>
    <row r="138" spans="2:65" s="11" customFormat="1" ht="12" x14ac:dyDescent="0.35">
      <c r="B138" s="176"/>
      <c r="D138" s="177" t="s">
        <v>146</v>
      </c>
      <c r="E138" s="178" t="s">
        <v>3</v>
      </c>
      <c r="F138" s="179" t="s">
        <v>886</v>
      </c>
      <c r="H138" s="180">
        <v>18</v>
      </c>
      <c r="I138" s="181"/>
      <c r="L138" s="176"/>
      <c r="M138" s="182"/>
      <c r="N138" s="183"/>
      <c r="O138" s="183"/>
      <c r="P138" s="183"/>
      <c r="Q138" s="183"/>
      <c r="R138" s="183"/>
      <c r="S138" s="183"/>
      <c r="T138" s="184"/>
      <c r="AT138" s="178" t="s">
        <v>146</v>
      </c>
      <c r="AU138" s="178" t="s">
        <v>144</v>
      </c>
      <c r="AV138" s="11" t="s">
        <v>144</v>
      </c>
      <c r="AW138" s="11" t="s">
        <v>37</v>
      </c>
      <c r="AX138" s="11" t="s">
        <v>73</v>
      </c>
      <c r="AY138" s="178" t="s">
        <v>136</v>
      </c>
    </row>
    <row r="139" spans="2:65" s="11" customFormat="1" ht="12" x14ac:dyDescent="0.35">
      <c r="B139" s="176"/>
      <c r="D139" s="177" t="s">
        <v>146</v>
      </c>
      <c r="E139" s="178" t="s">
        <v>3</v>
      </c>
      <c r="F139" s="179" t="s">
        <v>887</v>
      </c>
      <c r="H139" s="180">
        <v>28</v>
      </c>
      <c r="I139" s="181"/>
      <c r="L139" s="176"/>
      <c r="M139" s="182"/>
      <c r="N139" s="183"/>
      <c r="O139" s="183"/>
      <c r="P139" s="183"/>
      <c r="Q139" s="183"/>
      <c r="R139" s="183"/>
      <c r="S139" s="183"/>
      <c r="T139" s="184"/>
      <c r="AT139" s="178" t="s">
        <v>146</v>
      </c>
      <c r="AU139" s="178" t="s">
        <v>144</v>
      </c>
      <c r="AV139" s="11" t="s">
        <v>144</v>
      </c>
      <c r="AW139" s="11" t="s">
        <v>37</v>
      </c>
      <c r="AX139" s="11" t="s">
        <v>73</v>
      </c>
      <c r="AY139" s="178" t="s">
        <v>136</v>
      </c>
    </row>
    <row r="140" spans="2:65" s="12" customFormat="1" ht="12" x14ac:dyDescent="0.35">
      <c r="B140" s="185"/>
      <c r="D140" s="186" t="s">
        <v>146</v>
      </c>
      <c r="E140" s="187" t="s">
        <v>3</v>
      </c>
      <c r="F140" s="188" t="s">
        <v>149</v>
      </c>
      <c r="H140" s="189">
        <v>46</v>
      </c>
      <c r="I140" s="190"/>
      <c r="L140" s="185"/>
      <c r="M140" s="191"/>
      <c r="N140" s="192"/>
      <c r="O140" s="192"/>
      <c r="P140" s="192"/>
      <c r="Q140" s="192"/>
      <c r="R140" s="192"/>
      <c r="S140" s="192"/>
      <c r="T140" s="193"/>
      <c r="AT140" s="194" t="s">
        <v>146</v>
      </c>
      <c r="AU140" s="194" t="s">
        <v>144</v>
      </c>
      <c r="AV140" s="12" t="s">
        <v>143</v>
      </c>
      <c r="AW140" s="12" t="s">
        <v>37</v>
      </c>
      <c r="AX140" s="12" t="s">
        <v>22</v>
      </c>
      <c r="AY140" s="194" t="s">
        <v>136</v>
      </c>
    </row>
    <row r="141" spans="2:65" s="1" customFormat="1" ht="22.5" customHeight="1" x14ac:dyDescent="0.35">
      <c r="B141" s="163"/>
      <c r="C141" s="201" t="s">
        <v>202</v>
      </c>
      <c r="D141" s="201" t="s">
        <v>209</v>
      </c>
      <c r="E141" s="202" t="s">
        <v>888</v>
      </c>
      <c r="F141" s="203" t="s">
        <v>889</v>
      </c>
      <c r="G141" s="204" t="s">
        <v>212</v>
      </c>
      <c r="H141" s="205">
        <v>12</v>
      </c>
      <c r="I141" s="206"/>
      <c r="J141" s="207">
        <f>ROUND(I141*H141,2)</f>
        <v>0</v>
      </c>
      <c r="K141" s="203" t="s">
        <v>142</v>
      </c>
      <c r="L141" s="208"/>
      <c r="M141" s="209" t="s">
        <v>3</v>
      </c>
      <c r="N141" s="210" t="s">
        <v>45</v>
      </c>
      <c r="O141" s="35"/>
      <c r="P141" s="173">
        <f>O141*H141</f>
        <v>0</v>
      </c>
      <c r="Q141" s="173">
        <v>6.2E-2</v>
      </c>
      <c r="R141" s="173">
        <f>Q141*H141</f>
        <v>0.74399999999999999</v>
      </c>
      <c r="S141" s="173">
        <v>0</v>
      </c>
      <c r="T141" s="174">
        <f>S141*H141</f>
        <v>0</v>
      </c>
      <c r="AR141" s="17" t="s">
        <v>173</v>
      </c>
      <c r="AT141" s="17" t="s">
        <v>209</v>
      </c>
      <c r="AU141" s="17" t="s">
        <v>144</v>
      </c>
      <c r="AY141" s="17" t="s">
        <v>136</v>
      </c>
      <c r="BE141" s="175">
        <f>IF(N141="základní",J141,0)</f>
        <v>0</v>
      </c>
      <c r="BF141" s="175">
        <f>IF(N141="snížená",J141,0)</f>
        <v>0</v>
      </c>
      <c r="BG141" s="175">
        <f>IF(N141="zákl. přenesená",J141,0)</f>
        <v>0</v>
      </c>
      <c r="BH141" s="175">
        <f>IF(N141="sníž. přenesená",J141,0)</f>
        <v>0</v>
      </c>
      <c r="BI141" s="175">
        <f>IF(N141="nulová",J141,0)</f>
        <v>0</v>
      </c>
      <c r="BJ141" s="17" t="s">
        <v>144</v>
      </c>
      <c r="BK141" s="175">
        <f>ROUND(I141*H141,2)</f>
        <v>0</v>
      </c>
      <c r="BL141" s="17" t="s">
        <v>143</v>
      </c>
      <c r="BM141" s="17" t="s">
        <v>890</v>
      </c>
    </row>
    <row r="142" spans="2:65" s="11" customFormat="1" ht="12" x14ac:dyDescent="0.35">
      <c r="B142" s="176"/>
      <c r="D142" s="177" t="s">
        <v>146</v>
      </c>
      <c r="E142" s="178" t="s">
        <v>3</v>
      </c>
      <c r="F142" s="179" t="s">
        <v>891</v>
      </c>
      <c r="H142" s="180">
        <v>4</v>
      </c>
      <c r="I142" s="181"/>
      <c r="L142" s="176"/>
      <c r="M142" s="182"/>
      <c r="N142" s="183"/>
      <c r="O142" s="183"/>
      <c r="P142" s="183"/>
      <c r="Q142" s="183"/>
      <c r="R142" s="183"/>
      <c r="S142" s="183"/>
      <c r="T142" s="184"/>
      <c r="AT142" s="178" t="s">
        <v>146</v>
      </c>
      <c r="AU142" s="178" t="s">
        <v>144</v>
      </c>
      <c r="AV142" s="11" t="s">
        <v>144</v>
      </c>
      <c r="AW142" s="11" t="s">
        <v>37</v>
      </c>
      <c r="AX142" s="11" t="s">
        <v>73</v>
      </c>
      <c r="AY142" s="178" t="s">
        <v>136</v>
      </c>
    </row>
    <row r="143" spans="2:65" s="11" customFormat="1" ht="12" x14ac:dyDescent="0.35">
      <c r="B143" s="176"/>
      <c r="D143" s="177" t="s">
        <v>146</v>
      </c>
      <c r="E143" s="178" t="s">
        <v>3</v>
      </c>
      <c r="F143" s="179" t="s">
        <v>892</v>
      </c>
      <c r="H143" s="180">
        <v>4</v>
      </c>
      <c r="I143" s="181"/>
      <c r="L143" s="176"/>
      <c r="M143" s="182"/>
      <c r="N143" s="183"/>
      <c r="O143" s="183"/>
      <c r="P143" s="183"/>
      <c r="Q143" s="183"/>
      <c r="R143" s="183"/>
      <c r="S143" s="183"/>
      <c r="T143" s="184"/>
      <c r="AT143" s="178" t="s">
        <v>146</v>
      </c>
      <c r="AU143" s="178" t="s">
        <v>144</v>
      </c>
      <c r="AV143" s="11" t="s">
        <v>144</v>
      </c>
      <c r="AW143" s="11" t="s">
        <v>37</v>
      </c>
      <c r="AX143" s="11" t="s">
        <v>73</v>
      </c>
      <c r="AY143" s="178" t="s">
        <v>136</v>
      </c>
    </row>
    <row r="144" spans="2:65" s="11" customFormat="1" ht="12" x14ac:dyDescent="0.35">
      <c r="B144" s="176"/>
      <c r="D144" s="177" t="s">
        <v>146</v>
      </c>
      <c r="E144" s="178" t="s">
        <v>3</v>
      </c>
      <c r="F144" s="179" t="s">
        <v>893</v>
      </c>
      <c r="H144" s="180">
        <v>4</v>
      </c>
      <c r="I144" s="181"/>
      <c r="L144" s="176"/>
      <c r="M144" s="182"/>
      <c r="N144" s="183"/>
      <c r="O144" s="183"/>
      <c r="P144" s="183"/>
      <c r="Q144" s="183"/>
      <c r="R144" s="183"/>
      <c r="S144" s="183"/>
      <c r="T144" s="184"/>
      <c r="AT144" s="178" t="s">
        <v>146</v>
      </c>
      <c r="AU144" s="178" t="s">
        <v>144</v>
      </c>
      <c r="AV144" s="11" t="s">
        <v>144</v>
      </c>
      <c r="AW144" s="11" t="s">
        <v>37</v>
      </c>
      <c r="AX144" s="11" t="s">
        <v>73</v>
      </c>
      <c r="AY144" s="178" t="s">
        <v>136</v>
      </c>
    </row>
    <row r="145" spans="2:65" s="12" customFormat="1" ht="12" x14ac:dyDescent="0.35">
      <c r="B145" s="185"/>
      <c r="D145" s="186" t="s">
        <v>146</v>
      </c>
      <c r="E145" s="187" t="s">
        <v>3</v>
      </c>
      <c r="F145" s="188" t="s">
        <v>149</v>
      </c>
      <c r="H145" s="189">
        <v>12</v>
      </c>
      <c r="I145" s="190"/>
      <c r="L145" s="185"/>
      <c r="M145" s="191"/>
      <c r="N145" s="192"/>
      <c r="O145" s="192"/>
      <c r="P145" s="192"/>
      <c r="Q145" s="192"/>
      <c r="R145" s="192"/>
      <c r="S145" s="192"/>
      <c r="T145" s="193"/>
      <c r="AT145" s="194" t="s">
        <v>146</v>
      </c>
      <c r="AU145" s="194" t="s">
        <v>144</v>
      </c>
      <c r="AV145" s="12" t="s">
        <v>143</v>
      </c>
      <c r="AW145" s="12" t="s">
        <v>37</v>
      </c>
      <c r="AX145" s="12" t="s">
        <v>22</v>
      </c>
      <c r="AY145" s="194" t="s">
        <v>136</v>
      </c>
    </row>
    <row r="146" spans="2:65" s="1" customFormat="1" ht="22.5" customHeight="1" x14ac:dyDescent="0.35">
      <c r="B146" s="163"/>
      <c r="C146" s="201" t="s">
        <v>208</v>
      </c>
      <c r="D146" s="201" t="s">
        <v>209</v>
      </c>
      <c r="E146" s="202" t="s">
        <v>894</v>
      </c>
      <c r="F146" s="203" t="s">
        <v>895</v>
      </c>
      <c r="G146" s="204" t="s">
        <v>212</v>
      </c>
      <c r="H146" s="205">
        <v>4</v>
      </c>
      <c r="I146" s="206"/>
      <c r="J146" s="207">
        <f>ROUND(I146*H146,2)</f>
        <v>0</v>
      </c>
      <c r="K146" s="203" t="s">
        <v>3</v>
      </c>
      <c r="L146" s="208"/>
      <c r="M146" s="209" t="s">
        <v>3</v>
      </c>
      <c r="N146" s="210" t="s">
        <v>45</v>
      </c>
      <c r="O146" s="35"/>
      <c r="P146" s="173">
        <f>O146*H146</f>
        <v>0</v>
      </c>
      <c r="Q146" s="173">
        <v>0</v>
      </c>
      <c r="R146" s="173">
        <f>Q146*H146</f>
        <v>0</v>
      </c>
      <c r="S146" s="173">
        <v>0</v>
      </c>
      <c r="T146" s="174">
        <f>S146*H146</f>
        <v>0</v>
      </c>
      <c r="AR146" s="17" t="s">
        <v>173</v>
      </c>
      <c r="AT146" s="17" t="s">
        <v>209</v>
      </c>
      <c r="AU146" s="17" t="s">
        <v>144</v>
      </c>
      <c r="AY146" s="17" t="s">
        <v>136</v>
      </c>
      <c r="BE146" s="175">
        <f>IF(N146="základní",J146,0)</f>
        <v>0</v>
      </c>
      <c r="BF146" s="175">
        <f>IF(N146="snížená",J146,0)</f>
        <v>0</v>
      </c>
      <c r="BG146" s="175">
        <f>IF(N146="zákl. přenesená",J146,0)</f>
        <v>0</v>
      </c>
      <c r="BH146" s="175">
        <f>IF(N146="sníž. přenesená",J146,0)</f>
        <v>0</v>
      </c>
      <c r="BI146" s="175">
        <f>IF(N146="nulová",J146,0)</f>
        <v>0</v>
      </c>
      <c r="BJ146" s="17" t="s">
        <v>144</v>
      </c>
      <c r="BK146" s="175">
        <f>ROUND(I146*H146,2)</f>
        <v>0</v>
      </c>
      <c r="BL146" s="17" t="s">
        <v>143</v>
      </c>
      <c r="BM146" s="17" t="s">
        <v>896</v>
      </c>
    </row>
    <row r="147" spans="2:65" s="11" customFormat="1" ht="12" x14ac:dyDescent="0.35">
      <c r="B147" s="176"/>
      <c r="D147" s="177" t="s">
        <v>146</v>
      </c>
      <c r="E147" s="178" t="s">
        <v>3</v>
      </c>
      <c r="F147" s="179" t="s">
        <v>897</v>
      </c>
      <c r="H147" s="180">
        <v>1</v>
      </c>
      <c r="I147" s="181"/>
      <c r="L147" s="176"/>
      <c r="M147" s="182"/>
      <c r="N147" s="183"/>
      <c r="O147" s="183"/>
      <c r="P147" s="183"/>
      <c r="Q147" s="183"/>
      <c r="R147" s="183"/>
      <c r="S147" s="183"/>
      <c r="T147" s="184"/>
      <c r="AT147" s="178" t="s">
        <v>146</v>
      </c>
      <c r="AU147" s="178" t="s">
        <v>144</v>
      </c>
      <c r="AV147" s="11" t="s">
        <v>144</v>
      </c>
      <c r="AW147" s="11" t="s">
        <v>37</v>
      </c>
      <c r="AX147" s="11" t="s">
        <v>73</v>
      </c>
      <c r="AY147" s="178" t="s">
        <v>136</v>
      </c>
    </row>
    <row r="148" spans="2:65" s="11" customFormat="1" ht="12" x14ac:dyDescent="0.35">
      <c r="B148" s="176"/>
      <c r="D148" s="177" t="s">
        <v>146</v>
      </c>
      <c r="E148" s="178" t="s">
        <v>3</v>
      </c>
      <c r="F148" s="179" t="s">
        <v>898</v>
      </c>
      <c r="H148" s="180">
        <v>3</v>
      </c>
      <c r="I148" s="181"/>
      <c r="L148" s="176"/>
      <c r="M148" s="182"/>
      <c r="N148" s="183"/>
      <c r="O148" s="183"/>
      <c r="P148" s="183"/>
      <c r="Q148" s="183"/>
      <c r="R148" s="183"/>
      <c r="S148" s="183"/>
      <c r="T148" s="184"/>
      <c r="AT148" s="178" t="s">
        <v>146</v>
      </c>
      <c r="AU148" s="178" t="s">
        <v>144</v>
      </c>
      <c r="AV148" s="11" t="s">
        <v>144</v>
      </c>
      <c r="AW148" s="11" t="s">
        <v>37</v>
      </c>
      <c r="AX148" s="11" t="s">
        <v>73</v>
      </c>
      <c r="AY148" s="178" t="s">
        <v>136</v>
      </c>
    </row>
    <row r="149" spans="2:65" s="12" customFormat="1" ht="12" x14ac:dyDescent="0.35">
      <c r="B149" s="185"/>
      <c r="D149" s="186" t="s">
        <v>146</v>
      </c>
      <c r="E149" s="187" t="s">
        <v>3</v>
      </c>
      <c r="F149" s="188" t="s">
        <v>149</v>
      </c>
      <c r="H149" s="189">
        <v>4</v>
      </c>
      <c r="I149" s="190"/>
      <c r="L149" s="185"/>
      <c r="M149" s="191"/>
      <c r="N149" s="192"/>
      <c r="O149" s="192"/>
      <c r="P149" s="192"/>
      <c r="Q149" s="192"/>
      <c r="R149" s="192"/>
      <c r="S149" s="192"/>
      <c r="T149" s="193"/>
      <c r="AT149" s="194" t="s">
        <v>146</v>
      </c>
      <c r="AU149" s="194" t="s">
        <v>144</v>
      </c>
      <c r="AV149" s="12" t="s">
        <v>143</v>
      </c>
      <c r="AW149" s="12" t="s">
        <v>37</v>
      </c>
      <c r="AX149" s="12" t="s">
        <v>22</v>
      </c>
      <c r="AY149" s="194" t="s">
        <v>136</v>
      </c>
    </row>
    <row r="150" spans="2:65" s="1" customFormat="1" ht="22.5" customHeight="1" x14ac:dyDescent="0.35">
      <c r="B150" s="163"/>
      <c r="C150" s="164" t="s">
        <v>899</v>
      </c>
      <c r="D150" s="164" t="s">
        <v>138</v>
      </c>
      <c r="E150" s="165" t="s">
        <v>900</v>
      </c>
      <c r="F150" s="166" t="s">
        <v>901</v>
      </c>
      <c r="G150" s="167" t="s">
        <v>212</v>
      </c>
      <c r="H150" s="168">
        <v>70</v>
      </c>
      <c r="I150" s="169"/>
      <c r="J150" s="170">
        <f>ROUND(I150*H150,2)</f>
        <v>0</v>
      </c>
      <c r="K150" s="166" t="s">
        <v>142</v>
      </c>
      <c r="L150" s="34"/>
      <c r="M150" s="171" t="s">
        <v>3</v>
      </c>
      <c r="N150" s="172" t="s">
        <v>45</v>
      </c>
      <c r="O150" s="35"/>
      <c r="P150" s="173">
        <f>O150*H150</f>
        <v>0</v>
      </c>
      <c r="Q150" s="173">
        <v>9.1800000000000007E-3</v>
      </c>
      <c r="R150" s="173">
        <f>Q150*H150</f>
        <v>0.64260000000000006</v>
      </c>
      <c r="S150" s="173">
        <v>0</v>
      </c>
      <c r="T150" s="174">
        <f>S150*H150</f>
        <v>0</v>
      </c>
      <c r="AR150" s="17" t="s">
        <v>143</v>
      </c>
      <c r="AT150" s="17" t="s">
        <v>138</v>
      </c>
      <c r="AU150" s="17" t="s">
        <v>144</v>
      </c>
      <c r="AY150" s="17" t="s">
        <v>136</v>
      </c>
      <c r="BE150" s="175">
        <f>IF(N150="základní",J150,0)</f>
        <v>0</v>
      </c>
      <c r="BF150" s="175">
        <f>IF(N150="snížená",J150,0)</f>
        <v>0</v>
      </c>
      <c r="BG150" s="175">
        <f>IF(N150="zákl. přenesená",J150,0)</f>
        <v>0</v>
      </c>
      <c r="BH150" s="175">
        <f>IF(N150="sníž. přenesená",J150,0)</f>
        <v>0</v>
      </c>
      <c r="BI150" s="175">
        <f>IF(N150="nulová",J150,0)</f>
        <v>0</v>
      </c>
      <c r="BJ150" s="17" t="s">
        <v>144</v>
      </c>
      <c r="BK150" s="175">
        <f>ROUND(I150*H150,2)</f>
        <v>0</v>
      </c>
      <c r="BL150" s="17" t="s">
        <v>143</v>
      </c>
      <c r="BM150" s="17" t="s">
        <v>902</v>
      </c>
    </row>
    <row r="151" spans="2:65" s="1" customFormat="1" ht="38" x14ac:dyDescent="0.35">
      <c r="B151" s="34"/>
      <c r="D151" s="177" t="s">
        <v>272</v>
      </c>
      <c r="F151" s="211" t="s">
        <v>903</v>
      </c>
      <c r="I151" s="212"/>
      <c r="L151" s="34"/>
      <c r="M151" s="63"/>
      <c r="N151" s="35"/>
      <c r="O151" s="35"/>
      <c r="P151" s="35"/>
      <c r="Q151" s="35"/>
      <c r="R151" s="35"/>
      <c r="S151" s="35"/>
      <c r="T151" s="64"/>
      <c r="AT151" s="17" t="s">
        <v>272</v>
      </c>
      <c r="AU151" s="17" t="s">
        <v>144</v>
      </c>
    </row>
    <row r="152" spans="2:65" s="11" customFormat="1" ht="12" x14ac:dyDescent="0.35">
      <c r="B152" s="176"/>
      <c r="D152" s="177" t="s">
        <v>146</v>
      </c>
      <c r="E152" s="178" t="s">
        <v>3</v>
      </c>
      <c r="F152" s="179" t="s">
        <v>904</v>
      </c>
      <c r="H152" s="180">
        <v>5</v>
      </c>
      <c r="I152" s="181"/>
      <c r="L152" s="176"/>
      <c r="M152" s="182"/>
      <c r="N152" s="183"/>
      <c r="O152" s="183"/>
      <c r="P152" s="183"/>
      <c r="Q152" s="183"/>
      <c r="R152" s="183"/>
      <c r="S152" s="183"/>
      <c r="T152" s="184"/>
      <c r="AT152" s="178" t="s">
        <v>146</v>
      </c>
      <c r="AU152" s="178" t="s">
        <v>144</v>
      </c>
      <c r="AV152" s="11" t="s">
        <v>144</v>
      </c>
      <c r="AW152" s="11" t="s">
        <v>37</v>
      </c>
      <c r="AX152" s="11" t="s">
        <v>73</v>
      </c>
      <c r="AY152" s="178" t="s">
        <v>136</v>
      </c>
    </row>
    <row r="153" spans="2:65" s="11" customFormat="1" ht="12" x14ac:dyDescent="0.35">
      <c r="B153" s="176"/>
      <c r="D153" s="177" t="s">
        <v>146</v>
      </c>
      <c r="E153" s="178" t="s">
        <v>3</v>
      </c>
      <c r="F153" s="179" t="s">
        <v>905</v>
      </c>
      <c r="H153" s="180">
        <v>39</v>
      </c>
      <c r="I153" s="181"/>
      <c r="L153" s="176"/>
      <c r="M153" s="182"/>
      <c r="N153" s="183"/>
      <c r="O153" s="183"/>
      <c r="P153" s="183"/>
      <c r="Q153" s="183"/>
      <c r="R153" s="183"/>
      <c r="S153" s="183"/>
      <c r="T153" s="184"/>
      <c r="AT153" s="178" t="s">
        <v>146</v>
      </c>
      <c r="AU153" s="178" t="s">
        <v>144</v>
      </c>
      <c r="AV153" s="11" t="s">
        <v>144</v>
      </c>
      <c r="AW153" s="11" t="s">
        <v>37</v>
      </c>
      <c r="AX153" s="11" t="s">
        <v>73</v>
      </c>
      <c r="AY153" s="178" t="s">
        <v>136</v>
      </c>
    </row>
    <row r="154" spans="2:65" s="11" customFormat="1" ht="12" x14ac:dyDescent="0.35">
      <c r="B154" s="176"/>
      <c r="D154" s="177" t="s">
        <v>146</v>
      </c>
      <c r="E154" s="178" t="s">
        <v>3</v>
      </c>
      <c r="F154" s="179" t="s">
        <v>906</v>
      </c>
      <c r="H154" s="180">
        <v>18</v>
      </c>
      <c r="I154" s="181"/>
      <c r="L154" s="176"/>
      <c r="M154" s="182"/>
      <c r="N154" s="183"/>
      <c r="O154" s="183"/>
      <c r="P154" s="183"/>
      <c r="Q154" s="183"/>
      <c r="R154" s="183"/>
      <c r="S154" s="183"/>
      <c r="T154" s="184"/>
      <c r="AT154" s="178" t="s">
        <v>146</v>
      </c>
      <c r="AU154" s="178" t="s">
        <v>144</v>
      </c>
      <c r="AV154" s="11" t="s">
        <v>144</v>
      </c>
      <c r="AW154" s="11" t="s">
        <v>37</v>
      </c>
      <c r="AX154" s="11" t="s">
        <v>73</v>
      </c>
      <c r="AY154" s="178" t="s">
        <v>136</v>
      </c>
    </row>
    <row r="155" spans="2:65" s="11" customFormat="1" ht="12" x14ac:dyDescent="0.35">
      <c r="B155" s="176"/>
      <c r="D155" s="177" t="s">
        <v>146</v>
      </c>
      <c r="E155" s="178" t="s">
        <v>3</v>
      </c>
      <c r="F155" s="179" t="s">
        <v>907</v>
      </c>
      <c r="H155" s="180">
        <v>8</v>
      </c>
      <c r="I155" s="181"/>
      <c r="L155" s="176"/>
      <c r="M155" s="182"/>
      <c r="N155" s="183"/>
      <c r="O155" s="183"/>
      <c r="P155" s="183"/>
      <c r="Q155" s="183"/>
      <c r="R155" s="183"/>
      <c r="S155" s="183"/>
      <c r="T155" s="184"/>
      <c r="AT155" s="178" t="s">
        <v>146</v>
      </c>
      <c r="AU155" s="178" t="s">
        <v>144</v>
      </c>
      <c r="AV155" s="11" t="s">
        <v>144</v>
      </c>
      <c r="AW155" s="11" t="s">
        <v>37</v>
      </c>
      <c r="AX155" s="11" t="s">
        <v>73</v>
      </c>
      <c r="AY155" s="178" t="s">
        <v>136</v>
      </c>
    </row>
    <row r="156" spans="2:65" s="12" customFormat="1" ht="12" x14ac:dyDescent="0.35">
      <c r="B156" s="185"/>
      <c r="D156" s="177" t="s">
        <v>146</v>
      </c>
      <c r="E156" s="197" t="s">
        <v>3</v>
      </c>
      <c r="F156" s="198" t="s">
        <v>149</v>
      </c>
      <c r="H156" s="199">
        <v>70</v>
      </c>
      <c r="I156" s="190"/>
      <c r="L156" s="185"/>
      <c r="M156" s="191"/>
      <c r="N156" s="192"/>
      <c r="O156" s="192"/>
      <c r="P156" s="192"/>
      <c r="Q156" s="192"/>
      <c r="R156" s="192"/>
      <c r="S156" s="192"/>
      <c r="T156" s="193"/>
      <c r="AT156" s="194" t="s">
        <v>146</v>
      </c>
      <c r="AU156" s="194" t="s">
        <v>144</v>
      </c>
      <c r="AV156" s="12" t="s">
        <v>143</v>
      </c>
      <c r="AW156" s="12" t="s">
        <v>37</v>
      </c>
      <c r="AX156" s="12" t="s">
        <v>22</v>
      </c>
      <c r="AY156" s="194" t="s">
        <v>136</v>
      </c>
    </row>
    <row r="157" spans="2:65" s="10" customFormat="1" ht="29.9" customHeight="1" x14ac:dyDescent="0.35">
      <c r="B157" s="149"/>
      <c r="D157" s="160" t="s">
        <v>72</v>
      </c>
      <c r="E157" s="161" t="s">
        <v>143</v>
      </c>
      <c r="F157" s="161" t="s">
        <v>215</v>
      </c>
      <c r="I157" s="152"/>
      <c r="J157" s="162">
        <f>BK157</f>
        <v>0</v>
      </c>
      <c r="L157" s="149"/>
      <c r="M157" s="154"/>
      <c r="N157" s="155"/>
      <c r="O157" s="155"/>
      <c r="P157" s="156">
        <f>SUM(P158:P170)</f>
        <v>0</v>
      </c>
      <c r="Q157" s="155"/>
      <c r="R157" s="156">
        <f>SUM(R158:R170)</f>
        <v>7.6795958799999999</v>
      </c>
      <c r="S157" s="155"/>
      <c r="T157" s="157">
        <f>SUM(T158:T170)</f>
        <v>0</v>
      </c>
      <c r="AR157" s="150" t="s">
        <v>22</v>
      </c>
      <c r="AT157" s="158" t="s">
        <v>72</v>
      </c>
      <c r="AU157" s="158" t="s">
        <v>22</v>
      </c>
      <c r="AY157" s="150" t="s">
        <v>136</v>
      </c>
      <c r="BK157" s="159">
        <f>SUM(BK158:BK170)</f>
        <v>0</v>
      </c>
    </row>
    <row r="158" spans="2:65" s="1" customFormat="1" ht="69.75" customHeight="1" x14ac:dyDescent="0.35">
      <c r="B158" s="163"/>
      <c r="C158" s="164" t="s">
        <v>9</v>
      </c>
      <c r="D158" s="164" t="s">
        <v>138</v>
      </c>
      <c r="E158" s="165" t="s">
        <v>216</v>
      </c>
      <c r="F158" s="166" t="s">
        <v>217</v>
      </c>
      <c r="G158" s="167" t="s">
        <v>205</v>
      </c>
      <c r="H158" s="168">
        <v>162.76</v>
      </c>
      <c r="I158" s="169"/>
      <c r="J158" s="170">
        <f>ROUND(I158*H158,2)</f>
        <v>0</v>
      </c>
      <c r="K158" s="166" t="s">
        <v>142</v>
      </c>
      <c r="L158" s="34"/>
      <c r="M158" s="171" t="s">
        <v>3</v>
      </c>
      <c r="N158" s="172" t="s">
        <v>45</v>
      </c>
      <c r="O158" s="35"/>
      <c r="P158" s="173">
        <f>O158*H158</f>
        <v>0</v>
      </c>
      <c r="Q158" s="173">
        <v>9.58E-3</v>
      </c>
      <c r="R158" s="173">
        <f>Q158*H158</f>
        <v>1.5592408</v>
      </c>
      <c r="S158" s="173">
        <v>0</v>
      </c>
      <c r="T158" s="174">
        <f>S158*H158</f>
        <v>0</v>
      </c>
      <c r="AR158" s="17" t="s">
        <v>143</v>
      </c>
      <c r="AT158" s="17" t="s">
        <v>138</v>
      </c>
      <c r="AU158" s="17" t="s">
        <v>144</v>
      </c>
      <c r="AY158" s="17" t="s">
        <v>136</v>
      </c>
      <c r="BE158" s="175">
        <f>IF(N158="základní",J158,0)</f>
        <v>0</v>
      </c>
      <c r="BF158" s="175">
        <f>IF(N158="snížená",J158,0)</f>
        <v>0</v>
      </c>
      <c r="BG158" s="175">
        <f>IF(N158="zákl. přenesená",J158,0)</f>
        <v>0</v>
      </c>
      <c r="BH158" s="175">
        <f>IF(N158="sníž. přenesená",J158,0)</f>
        <v>0</v>
      </c>
      <c r="BI158" s="175">
        <f>IF(N158="nulová",J158,0)</f>
        <v>0</v>
      </c>
      <c r="BJ158" s="17" t="s">
        <v>144</v>
      </c>
      <c r="BK158" s="175">
        <f>ROUND(I158*H158,2)</f>
        <v>0</v>
      </c>
      <c r="BL158" s="17" t="s">
        <v>143</v>
      </c>
      <c r="BM158" s="17" t="s">
        <v>218</v>
      </c>
    </row>
    <row r="159" spans="2:65" s="11" customFormat="1" ht="12" x14ac:dyDescent="0.35">
      <c r="B159" s="176"/>
      <c r="D159" s="186" t="s">
        <v>146</v>
      </c>
      <c r="E159" s="200" t="s">
        <v>3</v>
      </c>
      <c r="F159" s="195" t="s">
        <v>908</v>
      </c>
      <c r="H159" s="196">
        <v>162.76</v>
      </c>
      <c r="I159" s="181"/>
      <c r="L159" s="176"/>
      <c r="M159" s="182"/>
      <c r="N159" s="183"/>
      <c r="O159" s="183"/>
      <c r="P159" s="183"/>
      <c r="Q159" s="183"/>
      <c r="R159" s="183"/>
      <c r="S159" s="183"/>
      <c r="T159" s="184"/>
      <c r="AT159" s="178" t="s">
        <v>146</v>
      </c>
      <c r="AU159" s="178" t="s">
        <v>144</v>
      </c>
      <c r="AV159" s="11" t="s">
        <v>144</v>
      </c>
      <c r="AW159" s="11" t="s">
        <v>37</v>
      </c>
      <c r="AX159" s="11" t="s">
        <v>22</v>
      </c>
      <c r="AY159" s="178" t="s">
        <v>136</v>
      </c>
    </row>
    <row r="160" spans="2:65" s="1" customFormat="1" ht="57" customHeight="1" x14ac:dyDescent="0.35">
      <c r="B160" s="163"/>
      <c r="C160" s="164" t="s">
        <v>220</v>
      </c>
      <c r="D160" s="164" t="s">
        <v>138</v>
      </c>
      <c r="E160" s="165" t="s">
        <v>221</v>
      </c>
      <c r="F160" s="166" t="s">
        <v>222</v>
      </c>
      <c r="G160" s="167" t="s">
        <v>180</v>
      </c>
      <c r="H160" s="168">
        <v>0.46700000000000003</v>
      </c>
      <c r="I160" s="169"/>
      <c r="J160" s="170">
        <f>ROUND(I160*H160,2)</f>
        <v>0</v>
      </c>
      <c r="K160" s="166" t="s">
        <v>142</v>
      </c>
      <c r="L160" s="34"/>
      <c r="M160" s="171" t="s">
        <v>3</v>
      </c>
      <c r="N160" s="172" t="s">
        <v>45</v>
      </c>
      <c r="O160" s="35"/>
      <c r="P160" s="173">
        <f>O160*H160</f>
        <v>0</v>
      </c>
      <c r="Q160" s="173">
        <v>1.0530600000000001</v>
      </c>
      <c r="R160" s="173">
        <f>Q160*H160</f>
        <v>0.49177902000000007</v>
      </c>
      <c r="S160" s="173">
        <v>0</v>
      </c>
      <c r="T160" s="174">
        <f>S160*H160</f>
        <v>0</v>
      </c>
      <c r="AR160" s="17" t="s">
        <v>143</v>
      </c>
      <c r="AT160" s="17" t="s">
        <v>138</v>
      </c>
      <c r="AU160" s="17" t="s">
        <v>144</v>
      </c>
      <c r="AY160" s="17" t="s">
        <v>136</v>
      </c>
      <c r="BE160" s="175">
        <f>IF(N160="základní",J160,0)</f>
        <v>0</v>
      </c>
      <c r="BF160" s="175">
        <f>IF(N160="snížená",J160,0)</f>
        <v>0</v>
      </c>
      <c r="BG160" s="175">
        <f>IF(N160="zákl. přenesená",J160,0)</f>
        <v>0</v>
      </c>
      <c r="BH160" s="175">
        <f>IF(N160="sníž. přenesená",J160,0)</f>
        <v>0</v>
      </c>
      <c r="BI160" s="175">
        <f>IF(N160="nulová",J160,0)</f>
        <v>0</v>
      </c>
      <c r="BJ160" s="17" t="s">
        <v>144</v>
      </c>
      <c r="BK160" s="175">
        <f>ROUND(I160*H160,2)</f>
        <v>0</v>
      </c>
      <c r="BL160" s="17" t="s">
        <v>143</v>
      </c>
      <c r="BM160" s="17" t="s">
        <v>223</v>
      </c>
    </row>
    <row r="161" spans="2:65" s="11" customFormat="1" ht="12" x14ac:dyDescent="0.35">
      <c r="B161" s="176"/>
      <c r="D161" s="186" t="s">
        <v>146</v>
      </c>
      <c r="E161" s="200" t="s">
        <v>3</v>
      </c>
      <c r="F161" s="195" t="s">
        <v>909</v>
      </c>
      <c r="H161" s="196">
        <v>0.46700000000000003</v>
      </c>
      <c r="I161" s="181"/>
      <c r="L161" s="176"/>
      <c r="M161" s="182"/>
      <c r="N161" s="183"/>
      <c r="O161" s="183"/>
      <c r="P161" s="183"/>
      <c r="Q161" s="183"/>
      <c r="R161" s="183"/>
      <c r="S161" s="183"/>
      <c r="T161" s="184"/>
      <c r="AT161" s="178" t="s">
        <v>146</v>
      </c>
      <c r="AU161" s="178" t="s">
        <v>144</v>
      </c>
      <c r="AV161" s="11" t="s">
        <v>144</v>
      </c>
      <c r="AW161" s="11" t="s">
        <v>37</v>
      </c>
      <c r="AX161" s="11" t="s">
        <v>22</v>
      </c>
      <c r="AY161" s="178" t="s">
        <v>136</v>
      </c>
    </row>
    <row r="162" spans="2:65" s="1" customFormat="1" ht="31.5" customHeight="1" x14ac:dyDescent="0.35">
      <c r="B162" s="163"/>
      <c r="C162" s="164" t="s">
        <v>225</v>
      </c>
      <c r="D162" s="164" t="s">
        <v>138</v>
      </c>
      <c r="E162" s="165" t="s">
        <v>226</v>
      </c>
      <c r="F162" s="166" t="s">
        <v>227</v>
      </c>
      <c r="G162" s="167" t="s">
        <v>180</v>
      </c>
      <c r="H162" s="168">
        <v>5.5339999999999998</v>
      </c>
      <c r="I162" s="169"/>
      <c r="J162" s="170">
        <f>ROUND(I162*H162,2)</f>
        <v>0</v>
      </c>
      <c r="K162" s="166" t="s">
        <v>142</v>
      </c>
      <c r="L162" s="34"/>
      <c r="M162" s="171" t="s">
        <v>3</v>
      </c>
      <c r="N162" s="172" t="s">
        <v>45</v>
      </c>
      <c r="O162" s="35"/>
      <c r="P162" s="173">
        <f>O162*H162</f>
        <v>0</v>
      </c>
      <c r="Q162" s="173">
        <v>1.7090000000000001E-2</v>
      </c>
      <c r="R162" s="173">
        <f>Q162*H162</f>
        <v>9.4576060000000003E-2</v>
      </c>
      <c r="S162" s="173">
        <v>0</v>
      </c>
      <c r="T162" s="174">
        <f>S162*H162</f>
        <v>0</v>
      </c>
      <c r="AR162" s="17" t="s">
        <v>143</v>
      </c>
      <c r="AT162" s="17" t="s">
        <v>138</v>
      </c>
      <c r="AU162" s="17" t="s">
        <v>144</v>
      </c>
      <c r="AY162" s="17" t="s">
        <v>136</v>
      </c>
      <c r="BE162" s="175">
        <f>IF(N162="základní",J162,0)</f>
        <v>0</v>
      </c>
      <c r="BF162" s="175">
        <f>IF(N162="snížená",J162,0)</f>
        <v>0</v>
      </c>
      <c r="BG162" s="175">
        <f>IF(N162="zákl. přenesená",J162,0)</f>
        <v>0</v>
      </c>
      <c r="BH162" s="175">
        <f>IF(N162="sníž. přenesená",J162,0)</f>
        <v>0</v>
      </c>
      <c r="BI162" s="175">
        <f>IF(N162="nulová",J162,0)</f>
        <v>0</v>
      </c>
      <c r="BJ162" s="17" t="s">
        <v>144</v>
      </c>
      <c r="BK162" s="175">
        <f>ROUND(I162*H162,2)</f>
        <v>0</v>
      </c>
      <c r="BL162" s="17" t="s">
        <v>143</v>
      </c>
      <c r="BM162" s="17" t="s">
        <v>910</v>
      </c>
    </row>
    <row r="163" spans="2:65" s="11" customFormat="1" ht="12" x14ac:dyDescent="0.35">
      <c r="B163" s="176"/>
      <c r="D163" s="177" t="s">
        <v>146</v>
      </c>
      <c r="E163" s="178" t="s">
        <v>3</v>
      </c>
      <c r="F163" s="179" t="s">
        <v>911</v>
      </c>
      <c r="H163" s="180">
        <v>0.90500000000000003</v>
      </c>
      <c r="I163" s="181"/>
      <c r="L163" s="176"/>
      <c r="M163" s="182"/>
      <c r="N163" s="183"/>
      <c r="O163" s="183"/>
      <c r="P163" s="183"/>
      <c r="Q163" s="183"/>
      <c r="R163" s="183"/>
      <c r="S163" s="183"/>
      <c r="T163" s="184"/>
      <c r="AT163" s="178" t="s">
        <v>146</v>
      </c>
      <c r="AU163" s="178" t="s">
        <v>144</v>
      </c>
      <c r="AV163" s="11" t="s">
        <v>144</v>
      </c>
      <c r="AW163" s="11" t="s">
        <v>37</v>
      </c>
      <c r="AX163" s="11" t="s">
        <v>73</v>
      </c>
      <c r="AY163" s="178" t="s">
        <v>136</v>
      </c>
    </row>
    <row r="164" spans="2:65" s="11" customFormat="1" ht="12" x14ac:dyDescent="0.35">
      <c r="B164" s="176"/>
      <c r="D164" s="177" t="s">
        <v>146</v>
      </c>
      <c r="E164" s="178" t="s">
        <v>3</v>
      </c>
      <c r="F164" s="179" t="s">
        <v>912</v>
      </c>
      <c r="H164" s="180">
        <v>4.6289999999999996</v>
      </c>
      <c r="I164" s="181"/>
      <c r="L164" s="176"/>
      <c r="M164" s="182"/>
      <c r="N164" s="183"/>
      <c r="O164" s="183"/>
      <c r="P164" s="183"/>
      <c r="Q164" s="183"/>
      <c r="R164" s="183"/>
      <c r="S164" s="183"/>
      <c r="T164" s="184"/>
      <c r="AT164" s="178" t="s">
        <v>146</v>
      </c>
      <c r="AU164" s="178" t="s">
        <v>144</v>
      </c>
      <c r="AV164" s="11" t="s">
        <v>144</v>
      </c>
      <c r="AW164" s="11" t="s">
        <v>37</v>
      </c>
      <c r="AX164" s="11" t="s">
        <v>73</v>
      </c>
      <c r="AY164" s="178" t="s">
        <v>136</v>
      </c>
    </row>
    <row r="165" spans="2:65" s="12" customFormat="1" ht="12" x14ac:dyDescent="0.35">
      <c r="B165" s="185"/>
      <c r="D165" s="186" t="s">
        <v>146</v>
      </c>
      <c r="E165" s="187" t="s">
        <v>3</v>
      </c>
      <c r="F165" s="188" t="s">
        <v>149</v>
      </c>
      <c r="H165" s="189">
        <v>5.5339999999999998</v>
      </c>
      <c r="I165" s="190"/>
      <c r="L165" s="185"/>
      <c r="M165" s="191"/>
      <c r="N165" s="192"/>
      <c r="O165" s="192"/>
      <c r="P165" s="192"/>
      <c r="Q165" s="192"/>
      <c r="R165" s="192"/>
      <c r="S165" s="192"/>
      <c r="T165" s="193"/>
      <c r="AT165" s="194" t="s">
        <v>146</v>
      </c>
      <c r="AU165" s="194" t="s">
        <v>144</v>
      </c>
      <c r="AV165" s="12" t="s">
        <v>143</v>
      </c>
      <c r="AW165" s="12" t="s">
        <v>37</v>
      </c>
      <c r="AX165" s="12" t="s">
        <v>22</v>
      </c>
      <c r="AY165" s="194" t="s">
        <v>136</v>
      </c>
    </row>
    <row r="166" spans="2:65" s="1" customFormat="1" ht="22.5" customHeight="1" x14ac:dyDescent="0.35">
      <c r="B166" s="163"/>
      <c r="C166" s="201" t="s">
        <v>230</v>
      </c>
      <c r="D166" s="201" t="s">
        <v>209</v>
      </c>
      <c r="E166" s="202" t="s">
        <v>231</v>
      </c>
      <c r="F166" s="203" t="s">
        <v>232</v>
      </c>
      <c r="G166" s="204" t="s">
        <v>180</v>
      </c>
      <c r="H166" s="205">
        <v>0.90500000000000003</v>
      </c>
      <c r="I166" s="206"/>
      <c r="J166" s="207">
        <f>ROUND(I166*H166,2)</f>
        <v>0</v>
      </c>
      <c r="K166" s="203" t="s">
        <v>142</v>
      </c>
      <c r="L166" s="208"/>
      <c r="M166" s="209" t="s">
        <v>3</v>
      </c>
      <c r="N166" s="210" t="s">
        <v>45</v>
      </c>
      <c r="O166" s="35"/>
      <c r="P166" s="173">
        <f>O166*H166</f>
        <v>0</v>
      </c>
      <c r="Q166" s="173">
        <v>1</v>
      </c>
      <c r="R166" s="173">
        <f>Q166*H166</f>
        <v>0.90500000000000003</v>
      </c>
      <c r="S166" s="173">
        <v>0</v>
      </c>
      <c r="T166" s="174">
        <f>S166*H166</f>
        <v>0</v>
      </c>
      <c r="AR166" s="17" t="s">
        <v>173</v>
      </c>
      <c r="AT166" s="17" t="s">
        <v>209</v>
      </c>
      <c r="AU166" s="17" t="s">
        <v>144</v>
      </c>
      <c r="AY166" s="17" t="s">
        <v>136</v>
      </c>
      <c r="BE166" s="175">
        <f>IF(N166="základní",J166,0)</f>
        <v>0</v>
      </c>
      <c r="BF166" s="175">
        <f>IF(N166="snížená",J166,0)</f>
        <v>0</v>
      </c>
      <c r="BG166" s="175">
        <f>IF(N166="zákl. přenesená",J166,0)</f>
        <v>0</v>
      </c>
      <c r="BH166" s="175">
        <f>IF(N166="sníž. přenesená",J166,0)</f>
        <v>0</v>
      </c>
      <c r="BI166" s="175">
        <f>IF(N166="nulová",J166,0)</f>
        <v>0</v>
      </c>
      <c r="BJ166" s="17" t="s">
        <v>144</v>
      </c>
      <c r="BK166" s="175">
        <f>ROUND(I166*H166,2)</f>
        <v>0</v>
      </c>
      <c r="BL166" s="17" t="s">
        <v>143</v>
      </c>
      <c r="BM166" s="17" t="s">
        <v>233</v>
      </c>
    </row>
    <row r="167" spans="2:65" s="1" customFormat="1" ht="19" x14ac:dyDescent="0.35">
      <c r="B167" s="34"/>
      <c r="D167" s="177" t="s">
        <v>234</v>
      </c>
      <c r="F167" s="211" t="s">
        <v>235</v>
      </c>
      <c r="I167" s="212"/>
      <c r="L167" s="34"/>
      <c r="M167" s="63"/>
      <c r="N167" s="35"/>
      <c r="O167" s="35"/>
      <c r="P167" s="35"/>
      <c r="Q167" s="35"/>
      <c r="R167" s="35"/>
      <c r="S167" s="35"/>
      <c r="T167" s="64"/>
      <c r="AT167" s="17" t="s">
        <v>234</v>
      </c>
      <c r="AU167" s="17" t="s">
        <v>144</v>
      </c>
    </row>
    <row r="168" spans="2:65" s="11" customFormat="1" ht="12" x14ac:dyDescent="0.35">
      <c r="B168" s="176"/>
      <c r="D168" s="186" t="s">
        <v>146</v>
      </c>
      <c r="E168" s="200" t="s">
        <v>3</v>
      </c>
      <c r="F168" s="195" t="s">
        <v>913</v>
      </c>
      <c r="H168" s="196">
        <v>0.90500000000000003</v>
      </c>
      <c r="I168" s="181"/>
      <c r="L168" s="176"/>
      <c r="M168" s="182"/>
      <c r="N168" s="183"/>
      <c r="O168" s="183"/>
      <c r="P168" s="183"/>
      <c r="Q168" s="183"/>
      <c r="R168" s="183"/>
      <c r="S168" s="183"/>
      <c r="T168" s="184"/>
      <c r="AT168" s="178" t="s">
        <v>146</v>
      </c>
      <c r="AU168" s="178" t="s">
        <v>144</v>
      </c>
      <c r="AV168" s="11" t="s">
        <v>144</v>
      </c>
      <c r="AW168" s="11" t="s">
        <v>37</v>
      </c>
      <c r="AX168" s="11" t="s">
        <v>22</v>
      </c>
      <c r="AY168" s="178" t="s">
        <v>136</v>
      </c>
    </row>
    <row r="169" spans="2:65" s="1" customFormat="1" ht="22.5" customHeight="1" x14ac:dyDescent="0.35">
      <c r="B169" s="163"/>
      <c r="C169" s="201" t="s">
        <v>237</v>
      </c>
      <c r="D169" s="201" t="s">
        <v>209</v>
      </c>
      <c r="E169" s="202" t="s">
        <v>914</v>
      </c>
      <c r="F169" s="203" t="s">
        <v>915</v>
      </c>
      <c r="G169" s="204" t="s">
        <v>180</v>
      </c>
      <c r="H169" s="205">
        <v>4.6289999999999996</v>
      </c>
      <c r="I169" s="206"/>
      <c r="J169" s="207">
        <f>ROUND(I169*H169,2)</f>
        <v>0</v>
      </c>
      <c r="K169" s="203" t="s">
        <v>142</v>
      </c>
      <c r="L169" s="208"/>
      <c r="M169" s="209" t="s">
        <v>3</v>
      </c>
      <c r="N169" s="210" t="s">
        <v>45</v>
      </c>
      <c r="O169" s="35"/>
      <c r="P169" s="173">
        <f>O169*H169</f>
        <v>0</v>
      </c>
      <c r="Q169" s="173">
        <v>1</v>
      </c>
      <c r="R169" s="173">
        <f>Q169*H169</f>
        <v>4.6289999999999996</v>
      </c>
      <c r="S169" s="173">
        <v>0</v>
      </c>
      <c r="T169" s="174">
        <f>S169*H169</f>
        <v>0</v>
      </c>
      <c r="AR169" s="17" t="s">
        <v>173</v>
      </c>
      <c r="AT169" s="17" t="s">
        <v>209</v>
      </c>
      <c r="AU169" s="17" t="s">
        <v>144</v>
      </c>
      <c r="AY169" s="17" t="s">
        <v>136</v>
      </c>
      <c r="BE169" s="175">
        <f>IF(N169="základní",J169,0)</f>
        <v>0</v>
      </c>
      <c r="BF169" s="175">
        <f>IF(N169="snížená",J169,0)</f>
        <v>0</v>
      </c>
      <c r="BG169" s="175">
        <f>IF(N169="zákl. přenesená",J169,0)</f>
        <v>0</v>
      </c>
      <c r="BH169" s="175">
        <f>IF(N169="sníž. přenesená",J169,0)</f>
        <v>0</v>
      </c>
      <c r="BI169" s="175">
        <f>IF(N169="nulová",J169,0)</f>
        <v>0</v>
      </c>
      <c r="BJ169" s="17" t="s">
        <v>144</v>
      </c>
      <c r="BK169" s="175">
        <f>ROUND(I169*H169,2)</f>
        <v>0</v>
      </c>
      <c r="BL169" s="17" t="s">
        <v>143</v>
      </c>
      <c r="BM169" s="17" t="s">
        <v>916</v>
      </c>
    </row>
    <row r="170" spans="2:65" s="1" customFormat="1" ht="19" x14ac:dyDescent="0.35">
      <c r="B170" s="34"/>
      <c r="D170" s="177" t="s">
        <v>234</v>
      </c>
      <c r="F170" s="211" t="s">
        <v>917</v>
      </c>
      <c r="I170" s="212"/>
      <c r="L170" s="34"/>
      <c r="M170" s="63"/>
      <c r="N170" s="35"/>
      <c r="O170" s="35"/>
      <c r="P170" s="35"/>
      <c r="Q170" s="35"/>
      <c r="R170" s="35"/>
      <c r="S170" s="35"/>
      <c r="T170" s="64"/>
      <c r="AT170" s="17" t="s">
        <v>234</v>
      </c>
      <c r="AU170" s="17" t="s">
        <v>144</v>
      </c>
    </row>
    <row r="171" spans="2:65" s="10" customFormat="1" ht="29.9" customHeight="1" x14ac:dyDescent="0.35">
      <c r="B171" s="149"/>
      <c r="D171" s="160" t="s">
        <v>72</v>
      </c>
      <c r="E171" s="161" t="s">
        <v>164</v>
      </c>
      <c r="F171" s="161" t="s">
        <v>267</v>
      </c>
      <c r="I171" s="152"/>
      <c r="J171" s="162">
        <f>BK171</f>
        <v>0</v>
      </c>
      <c r="L171" s="149"/>
      <c r="M171" s="154"/>
      <c r="N171" s="155"/>
      <c r="O171" s="155"/>
      <c r="P171" s="156">
        <f>SUM(P172:P212)</f>
        <v>0</v>
      </c>
      <c r="Q171" s="155"/>
      <c r="R171" s="156">
        <f>SUM(R172:R212)</f>
        <v>104.45771535999999</v>
      </c>
      <c r="S171" s="155"/>
      <c r="T171" s="157">
        <f>SUM(T172:T212)</f>
        <v>0</v>
      </c>
      <c r="AR171" s="150" t="s">
        <v>22</v>
      </c>
      <c r="AT171" s="158" t="s">
        <v>72</v>
      </c>
      <c r="AU171" s="158" t="s">
        <v>22</v>
      </c>
      <c r="AY171" s="150" t="s">
        <v>136</v>
      </c>
      <c r="BK171" s="159">
        <f>SUM(BK172:BK212)</f>
        <v>0</v>
      </c>
    </row>
    <row r="172" spans="2:65" s="1" customFormat="1" ht="31.5" customHeight="1" x14ac:dyDescent="0.35">
      <c r="B172" s="163"/>
      <c r="C172" s="164" t="s">
        <v>242</v>
      </c>
      <c r="D172" s="164" t="s">
        <v>138</v>
      </c>
      <c r="E172" s="165" t="s">
        <v>269</v>
      </c>
      <c r="F172" s="166" t="s">
        <v>270</v>
      </c>
      <c r="G172" s="167" t="s">
        <v>205</v>
      </c>
      <c r="H172" s="168">
        <v>65.765000000000001</v>
      </c>
      <c r="I172" s="169"/>
      <c r="J172" s="170">
        <f>ROUND(I172*H172,2)</f>
        <v>0</v>
      </c>
      <c r="K172" s="166" t="s">
        <v>142</v>
      </c>
      <c r="L172" s="34"/>
      <c r="M172" s="171" t="s">
        <v>3</v>
      </c>
      <c r="N172" s="172" t="s">
        <v>45</v>
      </c>
      <c r="O172" s="35"/>
      <c r="P172" s="173">
        <f>O172*H172</f>
        <v>0</v>
      </c>
      <c r="Q172" s="173">
        <v>4.8900000000000002E-3</v>
      </c>
      <c r="R172" s="173">
        <f>Q172*H172</f>
        <v>0.32159085000000004</v>
      </c>
      <c r="S172" s="173">
        <v>0</v>
      </c>
      <c r="T172" s="174">
        <f>S172*H172</f>
        <v>0</v>
      </c>
      <c r="AR172" s="17" t="s">
        <v>143</v>
      </c>
      <c r="AT172" s="17" t="s">
        <v>138</v>
      </c>
      <c r="AU172" s="17" t="s">
        <v>144</v>
      </c>
      <c r="AY172" s="17" t="s">
        <v>136</v>
      </c>
      <c r="BE172" s="175">
        <f>IF(N172="základní",J172,0)</f>
        <v>0</v>
      </c>
      <c r="BF172" s="175">
        <f>IF(N172="snížená",J172,0)</f>
        <v>0</v>
      </c>
      <c r="BG172" s="175">
        <f>IF(N172="zákl. přenesená",J172,0)</f>
        <v>0</v>
      </c>
      <c r="BH172" s="175">
        <f>IF(N172="sníž. přenesená",J172,0)</f>
        <v>0</v>
      </c>
      <c r="BI172" s="175">
        <f>IF(N172="nulová",J172,0)</f>
        <v>0</v>
      </c>
      <c r="BJ172" s="17" t="s">
        <v>144</v>
      </c>
      <c r="BK172" s="175">
        <f>ROUND(I172*H172,2)</f>
        <v>0</v>
      </c>
      <c r="BL172" s="17" t="s">
        <v>143</v>
      </c>
      <c r="BM172" s="17" t="s">
        <v>271</v>
      </c>
    </row>
    <row r="173" spans="2:65" s="1" customFormat="1" ht="19" x14ac:dyDescent="0.35">
      <c r="B173" s="34"/>
      <c r="D173" s="177" t="s">
        <v>272</v>
      </c>
      <c r="F173" s="211" t="s">
        <v>273</v>
      </c>
      <c r="I173" s="212"/>
      <c r="L173" s="34"/>
      <c r="M173" s="63"/>
      <c r="N173" s="35"/>
      <c r="O173" s="35"/>
      <c r="P173" s="35"/>
      <c r="Q173" s="35"/>
      <c r="R173" s="35"/>
      <c r="S173" s="35"/>
      <c r="T173" s="64"/>
      <c r="AT173" s="17" t="s">
        <v>272</v>
      </c>
      <c r="AU173" s="17" t="s">
        <v>144</v>
      </c>
    </row>
    <row r="174" spans="2:65" s="11" customFormat="1" ht="12" x14ac:dyDescent="0.35">
      <c r="B174" s="176"/>
      <c r="D174" s="186" t="s">
        <v>146</v>
      </c>
      <c r="E174" s="200" t="s">
        <v>3</v>
      </c>
      <c r="F174" s="195" t="s">
        <v>918</v>
      </c>
      <c r="H174" s="196">
        <v>65.765000000000001</v>
      </c>
      <c r="I174" s="181"/>
      <c r="L174" s="176"/>
      <c r="M174" s="182"/>
      <c r="N174" s="183"/>
      <c r="O174" s="183"/>
      <c r="P174" s="183"/>
      <c r="Q174" s="183"/>
      <c r="R174" s="183"/>
      <c r="S174" s="183"/>
      <c r="T174" s="184"/>
      <c r="AT174" s="178" t="s">
        <v>146</v>
      </c>
      <c r="AU174" s="178" t="s">
        <v>144</v>
      </c>
      <c r="AV174" s="11" t="s">
        <v>144</v>
      </c>
      <c r="AW174" s="11" t="s">
        <v>37</v>
      </c>
      <c r="AX174" s="11" t="s">
        <v>22</v>
      </c>
      <c r="AY174" s="178" t="s">
        <v>136</v>
      </c>
    </row>
    <row r="175" spans="2:65" s="1" customFormat="1" ht="44.25" customHeight="1" x14ac:dyDescent="0.35">
      <c r="B175" s="163"/>
      <c r="C175" s="164" t="s">
        <v>8</v>
      </c>
      <c r="D175" s="164" t="s">
        <v>138</v>
      </c>
      <c r="E175" s="165" t="s">
        <v>281</v>
      </c>
      <c r="F175" s="166" t="s">
        <v>282</v>
      </c>
      <c r="G175" s="167" t="s">
        <v>205</v>
      </c>
      <c r="H175" s="168">
        <v>60.89</v>
      </c>
      <c r="I175" s="169"/>
      <c r="J175" s="170">
        <f>ROUND(I175*H175,2)</f>
        <v>0</v>
      </c>
      <c r="K175" s="166" t="s">
        <v>142</v>
      </c>
      <c r="L175" s="34"/>
      <c r="M175" s="171" t="s">
        <v>3</v>
      </c>
      <c r="N175" s="172" t="s">
        <v>45</v>
      </c>
      <c r="O175" s="35"/>
      <c r="P175" s="173">
        <f>O175*H175</f>
        <v>0</v>
      </c>
      <c r="Q175" s="173">
        <v>1.8380000000000001E-2</v>
      </c>
      <c r="R175" s="173">
        <f>Q175*H175</f>
        <v>1.1191582</v>
      </c>
      <c r="S175" s="173">
        <v>0</v>
      </c>
      <c r="T175" s="174">
        <f>S175*H175</f>
        <v>0</v>
      </c>
      <c r="AR175" s="17" t="s">
        <v>143</v>
      </c>
      <c r="AT175" s="17" t="s">
        <v>138</v>
      </c>
      <c r="AU175" s="17" t="s">
        <v>144</v>
      </c>
      <c r="AY175" s="17" t="s">
        <v>136</v>
      </c>
      <c r="BE175" s="175">
        <f>IF(N175="základní",J175,0)</f>
        <v>0</v>
      </c>
      <c r="BF175" s="175">
        <f>IF(N175="snížená",J175,0)</f>
        <v>0</v>
      </c>
      <c r="BG175" s="175">
        <f>IF(N175="zákl. přenesená",J175,0)</f>
        <v>0</v>
      </c>
      <c r="BH175" s="175">
        <f>IF(N175="sníž. přenesená",J175,0)</f>
        <v>0</v>
      </c>
      <c r="BI175" s="175">
        <f>IF(N175="nulová",J175,0)</f>
        <v>0</v>
      </c>
      <c r="BJ175" s="17" t="s">
        <v>144</v>
      </c>
      <c r="BK175" s="175">
        <f>ROUND(I175*H175,2)</f>
        <v>0</v>
      </c>
      <c r="BL175" s="17" t="s">
        <v>143</v>
      </c>
      <c r="BM175" s="17" t="s">
        <v>283</v>
      </c>
    </row>
    <row r="176" spans="2:65" s="11" customFormat="1" ht="12" x14ac:dyDescent="0.35">
      <c r="B176" s="176"/>
      <c r="D176" s="186" t="s">
        <v>146</v>
      </c>
      <c r="E176" s="200" t="s">
        <v>3</v>
      </c>
      <c r="F176" s="195" t="s">
        <v>919</v>
      </c>
      <c r="H176" s="196">
        <v>60.89</v>
      </c>
      <c r="I176" s="181"/>
      <c r="L176" s="176"/>
      <c r="M176" s="182"/>
      <c r="N176" s="183"/>
      <c r="O176" s="183"/>
      <c r="P176" s="183"/>
      <c r="Q176" s="183"/>
      <c r="R176" s="183"/>
      <c r="S176" s="183"/>
      <c r="T176" s="184"/>
      <c r="AT176" s="178" t="s">
        <v>146</v>
      </c>
      <c r="AU176" s="178" t="s">
        <v>144</v>
      </c>
      <c r="AV176" s="11" t="s">
        <v>144</v>
      </c>
      <c r="AW176" s="11" t="s">
        <v>37</v>
      </c>
      <c r="AX176" s="11" t="s">
        <v>22</v>
      </c>
      <c r="AY176" s="178" t="s">
        <v>136</v>
      </c>
    </row>
    <row r="177" spans="2:65" s="1" customFormat="1" ht="31.5" customHeight="1" x14ac:dyDescent="0.35">
      <c r="B177" s="163"/>
      <c r="C177" s="164" t="s">
        <v>249</v>
      </c>
      <c r="D177" s="164" t="s">
        <v>138</v>
      </c>
      <c r="E177" s="165" t="s">
        <v>291</v>
      </c>
      <c r="F177" s="166" t="s">
        <v>292</v>
      </c>
      <c r="G177" s="167" t="s">
        <v>205</v>
      </c>
      <c r="H177" s="168">
        <v>756.71500000000003</v>
      </c>
      <c r="I177" s="169"/>
      <c r="J177" s="170">
        <f>ROUND(I177*H177,2)</f>
        <v>0</v>
      </c>
      <c r="K177" s="166" t="s">
        <v>142</v>
      </c>
      <c r="L177" s="34"/>
      <c r="M177" s="171" t="s">
        <v>3</v>
      </c>
      <c r="N177" s="172" t="s">
        <v>45</v>
      </c>
      <c r="O177" s="35"/>
      <c r="P177" s="173">
        <f>O177*H177</f>
        <v>0</v>
      </c>
      <c r="Q177" s="173">
        <v>2.7300000000000001E-2</v>
      </c>
      <c r="R177" s="173">
        <f>Q177*H177</f>
        <v>20.658319500000001</v>
      </c>
      <c r="S177" s="173">
        <v>0</v>
      </c>
      <c r="T177" s="174">
        <f>S177*H177</f>
        <v>0</v>
      </c>
      <c r="AR177" s="17" t="s">
        <v>143</v>
      </c>
      <c r="AT177" s="17" t="s">
        <v>138</v>
      </c>
      <c r="AU177" s="17" t="s">
        <v>144</v>
      </c>
      <c r="AY177" s="17" t="s">
        <v>136</v>
      </c>
      <c r="BE177" s="175">
        <f>IF(N177="základní",J177,0)</f>
        <v>0</v>
      </c>
      <c r="BF177" s="175">
        <f>IF(N177="snížená",J177,0)</f>
        <v>0</v>
      </c>
      <c r="BG177" s="175">
        <f>IF(N177="zákl. přenesená",J177,0)</f>
        <v>0</v>
      </c>
      <c r="BH177" s="175">
        <f>IF(N177="sníž. přenesená",J177,0)</f>
        <v>0</v>
      </c>
      <c r="BI177" s="175">
        <f>IF(N177="nulová",J177,0)</f>
        <v>0</v>
      </c>
      <c r="BJ177" s="17" t="s">
        <v>144</v>
      </c>
      <c r="BK177" s="175">
        <f>ROUND(I177*H177,2)</f>
        <v>0</v>
      </c>
      <c r="BL177" s="17" t="s">
        <v>143</v>
      </c>
      <c r="BM177" s="17" t="s">
        <v>293</v>
      </c>
    </row>
    <row r="178" spans="2:65" s="1" customFormat="1" ht="95" x14ac:dyDescent="0.35">
      <c r="B178" s="34"/>
      <c r="D178" s="177" t="s">
        <v>272</v>
      </c>
      <c r="F178" s="211" t="s">
        <v>294</v>
      </c>
      <c r="I178" s="212"/>
      <c r="L178" s="34"/>
      <c r="M178" s="63"/>
      <c r="N178" s="35"/>
      <c r="O178" s="35"/>
      <c r="P178" s="35"/>
      <c r="Q178" s="35"/>
      <c r="R178" s="35"/>
      <c r="S178" s="35"/>
      <c r="T178" s="64"/>
      <c r="AT178" s="17" t="s">
        <v>272</v>
      </c>
      <c r="AU178" s="17" t="s">
        <v>144</v>
      </c>
    </row>
    <row r="179" spans="2:65" s="11" customFormat="1" ht="12" x14ac:dyDescent="0.35">
      <c r="B179" s="176"/>
      <c r="D179" s="186" t="s">
        <v>146</v>
      </c>
      <c r="E179" s="200" t="s">
        <v>3</v>
      </c>
      <c r="F179" s="195" t="s">
        <v>920</v>
      </c>
      <c r="H179" s="196">
        <v>756.71500000000003</v>
      </c>
      <c r="I179" s="181"/>
      <c r="L179" s="176"/>
      <c r="M179" s="182"/>
      <c r="N179" s="183"/>
      <c r="O179" s="183"/>
      <c r="P179" s="183"/>
      <c r="Q179" s="183"/>
      <c r="R179" s="183"/>
      <c r="S179" s="183"/>
      <c r="T179" s="184"/>
      <c r="AT179" s="178" t="s">
        <v>146</v>
      </c>
      <c r="AU179" s="178" t="s">
        <v>144</v>
      </c>
      <c r="AV179" s="11" t="s">
        <v>144</v>
      </c>
      <c r="AW179" s="11" t="s">
        <v>37</v>
      </c>
      <c r="AX179" s="11" t="s">
        <v>22</v>
      </c>
      <c r="AY179" s="178" t="s">
        <v>136</v>
      </c>
    </row>
    <row r="180" spans="2:65" s="1" customFormat="1" ht="31.5" customHeight="1" x14ac:dyDescent="0.35">
      <c r="B180" s="163"/>
      <c r="C180" s="164" t="s">
        <v>254</v>
      </c>
      <c r="D180" s="164" t="s">
        <v>138</v>
      </c>
      <c r="E180" s="165" t="s">
        <v>318</v>
      </c>
      <c r="F180" s="166" t="s">
        <v>319</v>
      </c>
      <c r="G180" s="167" t="s">
        <v>205</v>
      </c>
      <c r="H180" s="168">
        <v>1107.194</v>
      </c>
      <c r="I180" s="169"/>
      <c r="J180" s="170">
        <f>ROUND(I180*H180,2)</f>
        <v>0</v>
      </c>
      <c r="K180" s="166" t="s">
        <v>142</v>
      </c>
      <c r="L180" s="34"/>
      <c r="M180" s="171" t="s">
        <v>3</v>
      </c>
      <c r="N180" s="172" t="s">
        <v>45</v>
      </c>
      <c r="O180" s="35"/>
      <c r="P180" s="173">
        <f>O180*H180</f>
        <v>0</v>
      </c>
      <c r="Q180" s="173">
        <v>1.8380000000000001E-2</v>
      </c>
      <c r="R180" s="173">
        <f>Q180*H180</f>
        <v>20.350225720000001</v>
      </c>
      <c r="S180" s="173">
        <v>0</v>
      </c>
      <c r="T180" s="174">
        <f>S180*H180</f>
        <v>0</v>
      </c>
      <c r="AR180" s="17" t="s">
        <v>143</v>
      </c>
      <c r="AT180" s="17" t="s">
        <v>138</v>
      </c>
      <c r="AU180" s="17" t="s">
        <v>144</v>
      </c>
      <c r="AY180" s="17" t="s">
        <v>136</v>
      </c>
      <c r="BE180" s="175">
        <f>IF(N180="základní",J180,0)</f>
        <v>0</v>
      </c>
      <c r="BF180" s="175">
        <f>IF(N180="snížená",J180,0)</f>
        <v>0</v>
      </c>
      <c r="BG180" s="175">
        <f>IF(N180="zákl. přenesená",J180,0)</f>
        <v>0</v>
      </c>
      <c r="BH180" s="175">
        <f>IF(N180="sníž. přenesená",J180,0)</f>
        <v>0</v>
      </c>
      <c r="BI180" s="175">
        <f>IF(N180="nulová",J180,0)</f>
        <v>0</v>
      </c>
      <c r="BJ180" s="17" t="s">
        <v>144</v>
      </c>
      <c r="BK180" s="175">
        <f>ROUND(I180*H180,2)</f>
        <v>0</v>
      </c>
      <c r="BL180" s="17" t="s">
        <v>143</v>
      </c>
      <c r="BM180" s="17" t="s">
        <v>320</v>
      </c>
    </row>
    <row r="181" spans="2:65" s="13" customFormat="1" ht="12" x14ac:dyDescent="0.35">
      <c r="B181" s="213"/>
      <c r="D181" s="177" t="s">
        <v>146</v>
      </c>
      <c r="E181" s="214" t="s">
        <v>3</v>
      </c>
      <c r="F181" s="215" t="s">
        <v>921</v>
      </c>
      <c r="H181" s="216" t="s">
        <v>3</v>
      </c>
      <c r="I181" s="217"/>
      <c r="L181" s="213"/>
      <c r="M181" s="218"/>
      <c r="N181" s="219"/>
      <c r="O181" s="219"/>
      <c r="P181" s="219"/>
      <c r="Q181" s="219"/>
      <c r="R181" s="219"/>
      <c r="S181" s="219"/>
      <c r="T181" s="220"/>
      <c r="AT181" s="216" t="s">
        <v>146</v>
      </c>
      <c r="AU181" s="216" t="s">
        <v>144</v>
      </c>
      <c r="AV181" s="13" t="s">
        <v>22</v>
      </c>
      <c r="AW181" s="13" t="s">
        <v>37</v>
      </c>
      <c r="AX181" s="13" t="s">
        <v>73</v>
      </c>
      <c r="AY181" s="216" t="s">
        <v>136</v>
      </c>
    </row>
    <row r="182" spans="2:65" s="11" customFormat="1" ht="12" x14ac:dyDescent="0.35">
      <c r="B182" s="176"/>
      <c r="D182" s="177" t="s">
        <v>146</v>
      </c>
      <c r="E182" s="178" t="s">
        <v>3</v>
      </c>
      <c r="F182" s="179" t="s">
        <v>922</v>
      </c>
      <c r="H182" s="180">
        <v>-34.914999999999999</v>
      </c>
      <c r="I182" s="181"/>
      <c r="L182" s="176"/>
      <c r="M182" s="182"/>
      <c r="N182" s="183"/>
      <c r="O182" s="183"/>
      <c r="P182" s="183"/>
      <c r="Q182" s="183"/>
      <c r="R182" s="183"/>
      <c r="S182" s="183"/>
      <c r="T182" s="184"/>
      <c r="AT182" s="178" t="s">
        <v>146</v>
      </c>
      <c r="AU182" s="178" t="s">
        <v>144</v>
      </c>
      <c r="AV182" s="11" t="s">
        <v>144</v>
      </c>
      <c r="AW182" s="11" t="s">
        <v>37</v>
      </c>
      <c r="AX182" s="11" t="s">
        <v>73</v>
      </c>
      <c r="AY182" s="178" t="s">
        <v>136</v>
      </c>
    </row>
    <row r="183" spans="2:65" s="11" customFormat="1" ht="36" x14ac:dyDescent="0.35">
      <c r="B183" s="176"/>
      <c r="D183" s="177" t="s">
        <v>146</v>
      </c>
      <c r="E183" s="178" t="s">
        <v>3</v>
      </c>
      <c r="F183" s="179" t="s">
        <v>923</v>
      </c>
      <c r="H183" s="180">
        <v>18.088999999999999</v>
      </c>
      <c r="I183" s="181"/>
      <c r="L183" s="176"/>
      <c r="M183" s="182"/>
      <c r="N183" s="183"/>
      <c r="O183" s="183"/>
      <c r="P183" s="183"/>
      <c r="Q183" s="183"/>
      <c r="R183" s="183"/>
      <c r="S183" s="183"/>
      <c r="T183" s="184"/>
      <c r="AT183" s="178" t="s">
        <v>146</v>
      </c>
      <c r="AU183" s="178" t="s">
        <v>144</v>
      </c>
      <c r="AV183" s="11" t="s">
        <v>144</v>
      </c>
      <c r="AW183" s="11" t="s">
        <v>37</v>
      </c>
      <c r="AX183" s="11" t="s">
        <v>73</v>
      </c>
      <c r="AY183" s="178" t="s">
        <v>136</v>
      </c>
    </row>
    <row r="184" spans="2:65" s="11" customFormat="1" ht="36" x14ac:dyDescent="0.35">
      <c r="B184" s="176"/>
      <c r="D184" s="177" t="s">
        <v>146</v>
      </c>
      <c r="E184" s="178" t="s">
        <v>3</v>
      </c>
      <c r="F184" s="179" t="s">
        <v>924</v>
      </c>
      <c r="H184" s="180">
        <v>319.44400000000002</v>
      </c>
      <c r="I184" s="181"/>
      <c r="L184" s="176"/>
      <c r="M184" s="182"/>
      <c r="N184" s="183"/>
      <c r="O184" s="183"/>
      <c r="P184" s="183"/>
      <c r="Q184" s="183"/>
      <c r="R184" s="183"/>
      <c r="S184" s="183"/>
      <c r="T184" s="184"/>
      <c r="AT184" s="178" t="s">
        <v>146</v>
      </c>
      <c r="AU184" s="178" t="s">
        <v>144</v>
      </c>
      <c r="AV184" s="11" t="s">
        <v>144</v>
      </c>
      <c r="AW184" s="11" t="s">
        <v>37</v>
      </c>
      <c r="AX184" s="11" t="s">
        <v>73</v>
      </c>
      <c r="AY184" s="178" t="s">
        <v>136</v>
      </c>
    </row>
    <row r="185" spans="2:65" s="11" customFormat="1" ht="12" x14ac:dyDescent="0.35">
      <c r="B185" s="176"/>
      <c r="D185" s="177" t="s">
        <v>146</v>
      </c>
      <c r="E185" s="178" t="s">
        <v>3</v>
      </c>
      <c r="F185" s="179" t="s">
        <v>925</v>
      </c>
      <c r="H185" s="180">
        <v>47.860999999999997</v>
      </c>
      <c r="I185" s="181"/>
      <c r="L185" s="176"/>
      <c r="M185" s="182"/>
      <c r="N185" s="183"/>
      <c r="O185" s="183"/>
      <c r="P185" s="183"/>
      <c r="Q185" s="183"/>
      <c r="R185" s="183"/>
      <c r="S185" s="183"/>
      <c r="T185" s="184"/>
      <c r="AT185" s="178" t="s">
        <v>146</v>
      </c>
      <c r="AU185" s="178" t="s">
        <v>144</v>
      </c>
      <c r="AV185" s="11" t="s">
        <v>144</v>
      </c>
      <c r="AW185" s="11" t="s">
        <v>37</v>
      </c>
      <c r="AX185" s="11" t="s">
        <v>73</v>
      </c>
      <c r="AY185" s="178" t="s">
        <v>136</v>
      </c>
    </row>
    <row r="186" spans="2:65" s="13" customFormat="1" ht="12" x14ac:dyDescent="0.35">
      <c r="B186" s="213"/>
      <c r="D186" s="177" t="s">
        <v>146</v>
      </c>
      <c r="E186" s="214" t="s">
        <v>3</v>
      </c>
      <c r="F186" s="215" t="s">
        <v>926</v>
      </c>
      <c r="H186" s="216" t="s">
        <v>3</v>
      </c>
      <c r="I186" s="217"/>
      <c r="L186" s="213"/>
      <c r="M186" s="218"/>
      <c r="N186" s="219"/>
      <c r="O186" s="219"/>
      <c r="P186" s="219"/>
      <c r="Q186" s="219"/>
      <c r="R186" s="219"/>
      <c r="S186" s="219"/>
      <c r="T186" s="220"/>
      <c r="AT186" s="216" t="s">
        <v>146</v>
      </c>
      <c r="AU186" s="216" t="s">
        <v>144</v>
      </c>
      <c r="AV186" s="13" t="s">
        <v>22</v>
      </c>
      <c r="AW186" s="13" t="s">
        <v>37</v>
      </c>
      <c r="AX186" s="13" t="s">
        <v>73</v>
      </c>
      <c r="AY186" s="216" t="s">
        <v>136</v>
      </c>
    </row>
    <row r="187" spans="2:65" s="11" customFormat="1" ht="12" x14ac:dyDescent="0.35">
      <c r="B187" s="176"/>
      <c r="D187" s="177" t="s">
        <v>146</v>
      </c>
      <c r="E187" s="178" t="s">
        <v>3</v>
      </c>
      <c r="F187" s="179" t="s">
        <v>927</v>
      </c>
      <c r="H187" s="180">
        <v>226.596</v>
      </c>
      <c r="I187" s="181"/>
      <c r="L187" s="176"/>
      <c r="M187" s="182"/>
      <c r="N187" s="183"/>
      <c r="O187" s="183"/>
      <c r="P187" s="183"/>
      <c r="Q187" s="183"/>
      <c r="R187" s="183"/>
      <c r="S187" s="183"/>
      <c r="T187" s="184"/>
      <c r="AT187" s="178" t="s">
        <v>146</v>
      </c>
      <c r="AU187" s="178" t="s">
        <v>144</v>
      </c>
      <c r="AV187" s="11" t="s">
        <v>144</v>
      </c>
      <c r="AW187" s="11" t="s">
        <v>37</v>
      </c>
      <c r="AX187" s="11" t="s">
        <v>73</v>
      </c>
      <c r="AY187" s="178" t="s">
        <v>136</v>
      </c>
    </row>
    <row r="188" spans="2:65" s="11" customFormat="1" ht="12" x14ac:dyDescent="0.35">
      <c r="B188" s="176"/>
      <c r="D188" s="177" t="s">
        <v>146</v>
      </c>
      <c r="E188" s="178" t="s">
        <v>3</v>
      </c>
      <c r="F188" s="179" t="s">
        <v>928</v>
      </c>
      <c r="H188" s="180">
        <v>28.465</v>
      </c>
      <c r="I188" s="181"/>
      <c r="L188" s="176"/>
      <c r="M188" s="182"/>
      <c r="N188" s="183"/>
      <c r="O188" s="183"/>
      <c r="P188" s="183"/>
      <c r="Q188" s="183"/>
      <c r="R188" s="183"/>
      <c r="S188" s="183"/>
      <c r="T188" s="184"/>
      <c r="AT188" s="178" t="s">
        <v>146</v>
      </c>
      <c r="AU188" s="178" t="s">
        <v>144</v>
      </c>
      <c r="AV188" s="11" t="s">
        <v>144</v>
      </c>
      <c r="AW188" s="11" t="s">
        <v>37</v>
      </c>
      <c r="AX188" s="11" t="s">
        <v>73</v>
      </c>
      <c r="AY188" s="178" t="s">
        <v>136</v>
      </c>
    </row>
    <row r="189" spans="2:65" s="11" customFormat="1" ht="12" x14ac:dyDescent="0.35">
      <c r="B189" s="176"/>
      <c r="D189" s="177" t="s">
        <v>146</v>
      </c>
      <c r="E189" s="178" t="s">
        <v>3</v>
      </c>
      <c r="F189" s="179" t="s">
        <v>929</v>
      </c>
      <c r="H189" s="180">
        <v>27.72</v>
      </c>
      <c r="I189" s="181"/>
      <c r="L189" s="176"/>
      <c r="M189" s="182"/>
      <c r="N189" s="183"/>
      <c r="O189" s="183"/>
      <c r="P189" s="183"/>
      <c r="Q189" s="183"/>
      <c r="R189" s="183"/>
      <c r="S189" s="183"/>
      <c r="T189" s="184"/>
      <c r="AT189" s="178" t="s">
        <v>146</v>
      </c>
      <c r="AU189" s="178" t="s">
        <v>144</v>
      </c>
      <c r="AV189" s="11" t="s">
        <v>144</v>
      </c>
      <c r="AW189" s="11" t="s">
        <v>37</v>
      </c>
      <c r="AX189" s="11" t="s">
        <v>73</v>
      </c>
      <c r="AY189" s="178" t="s">
        <v>136</v>
      </c>
    </row>
    <row r="190" spans="2:65" s="11" customFormat="1" ht="12" x14ac:dyDescent="0.35">
      <c r="B190" s="176"/>
      <c r="D190" s="177" t="s">
        <v>146</v>
      </c>
      <c r="E190" s="178" t="s">
        <v>3</v>
      </c>
      <c r="F190" s="179" t="s">
        <v>930</v>
      </c>
      <c r="H190" s="180">
        <v>8.375</v>
      </c>
      <c r="I190" s="181"/>
      <c r="L190" s="176"/>
      <c r="M190" s="182"/>
      <c r="N190" s="183"/>
      <c r="O190" s="183"/>
      <c r="P190" s="183"/>
      <c r="Q190" s="183"/>
      <c r="R190" s="183"/>
      <c r="S190" s="183"/>
      <c r="T190" s="184"/>
      <c r="AT190" s="178" t="s">
        <v>146</v>
      </c>
      <c r="AU190" s="178" t="s">
        <v>144</v>
      </c>
      <c r="AV190" s="11" t="s">
        <v>144</v>
      </c>
      <c r="AW190" s="11" t="s">
        <v>37</v>
      </c>
      <c r="AX190" s="11" t="s">
        <v>73</v>
      </c>
      <c r="AY190" s="178" t="s">
        <v>136</v>
      </c>
    </row>
    <row r="191" spans="2:65" s="11" customFormat="1" ht="12" x14ac:dyDescent="0.35">
      <c r="B191" s="176"/>
      <c r="D191" s="177" t="s">
        <v>146</v>
      </c>
      <c r="E191" s="178" t="s">
        <v>3</v>
      </c>
      <c r="F191" s="179" t="s">
        <v>931</v>
      </c>
      <c r="H191" s="180">
        <v>-27.09</v>
      </c>
      <c r="I191" s="181"/>
      <c r="L191" s="176"/>
      <c r="M191" s="182"/>
      <c r="N191" s="183"/>
      <c r="O191" s="183"/>
      <c r="P191" s="183"/>
      <c r="Q191" s="183"/>
      <c r="R191" s="183"/>
      <c r="S191" s="183"/>
      <c r="T191" s="184"/>
      <c r="AT191" s="178" t="s">
        <v>146</v>
      </c>
      <c r="AU191" s="178" t="s">
        <v>144</v>
      </c>
      <c r="AV191" s="11" t="s">
        <v>144</v>
      </c>
      <c r="AW191" s="11" t="s">
        <v>37</v>
      </c>
      <c r="AX191" s="11" t="s">
        <v>73</v>
      </c>
      <c r="AY191" s="178" t="s">
        <v>136</v>
      </c>
    </row>
    <row r="192" spans="2:65" s="11" customFormat="1" ht="24" x14ac:dyDescent="0.35">
      <c r="B192" s="176"/>
      <c r="D192" s="177" t="s">
        <v>146</v>
      </c>
      <c r="E192" s="178" t="s">
        <v>3</v>
      </c>
      <c r="F192" s="179" t="s">
        <v>932</v>
      </c>
      <c r="H192" s="180">
        <v>300.56900000000002</v>
      </c>
      <c r="I192" s="181"/>
      <c r="L192" s="176"/>
      <c r="M192" s="182"/>
      <c r="N192" s="183"/>
      <c r="O192" s="183"/>
      <c r="P192" s="183"/>
      <c r="Q192" s="183"/>
      <c r="R192" s="183"/>
      <c r="S192" s="183"/>
      <c r="T192" s="184"/>
      <c r="AT192" s="178" t="s">
        <v>146</v>
      </c>
      <c r="AU192" s="178" t="s">
        <v>144</v>
      </c>
      <c r="AV192" s="11" t="s">
        <v>144</v>
      </c>
      <c r="AW192" s="11" t="s">
        <v>37</v>
      </c>
      <c r="AX192" s="11" t="s">
        <v>73</v>
      </c>
      <c r="AY192" s="178" t="s">
        <v>136</v>
      </c>
    </row>
    <row r="193" spans="2:65" s="11" customFormat="1" ht="12" x14ac:dyDescent="0.35">
      <c r="B193" s="176"/>
      <c r="D193" s="177" t="s">
        <v>146</v>
      </c>
      <c r="E193" s="178" t="s">
        <v>3</v>
      </c>
      <c r="F193" s="179" t="s">
        <v>933</v>
      </c>
      <c r="H193" s="180">
        <v>40.328000000000003</v>
      </c>
      <c r="I193" s="181"/>
      <c r="L193" s="176"/>
      <c r="M193" s="182"/>
      <c r="N193" s="183"/>
      <c r="O193" s="183"/>
      <c r="P193" s="183"/>
      <c r="Q193" s="183"/>
      <c r="R193" s="183"/>
      <c r="S193" s="183"/>
      <c r="T193" s="184"/>
      <c r="AT193" s="178" t="s">
        <v>146</v>
      </c>
      <c r="AU193" s="178" t="s">
        <v>144</v>
      </c>
      <c r="AV193" s="11" t="s">
        <v>144</v>
      </c>
      <c r="AW193" s="11" t="s">
        <v>37</v>
      </c>
      <c r="AX193" s="11" t="s">
        <v>73</v>
      </c>
      <c r="AY193" s="178" t="s">
        <v>136</v>
      </c>
    </row>
    <row r="194" spans="2:65" s="11" customFormat="1" ht="36" x14ac:dyDescent="0.35">
      <c r="B194" s="176"/>
      <c r="D194" s="177" t="s">
        <v>146</v>
      </c>
      <c r="E194" s="178" t="s">
        <v>3</v>
      </c>
      <c r="F194" s="179" t="s">
        <v>934</v>
      </c>
      <c r="H194" s="180">
        <v>32.302999999999997</v>
      </c>
      <c r="I194" s="181"/>
      <c r="L194" s="176"/>
      <c r="M194" s="182"/>
      <c r="N194" s="183"/>
      <c r="O194" s="183"/>
      <c r="P194" s="183"/>
      <c r="Q194" s="183"/>
      <c r="R194" s="183"/>
      <c r="S194" s="183"/>
      <c r="T194" s="184"/>
      <c r="AT194" s="178" t="s">
        <v>146</v>
      </c>
      <c r="AU194" s="178" t="s">
        <v>144</v>
      </c>
      <c r="AV194" s="11" t="s">
        <v>144</v>
      </c>
      <c r="AW194" s="11" t="s">
        <v>37</v>
      </c>
      <c r="AX194" s="11" t="s">
        <v>73</v>
      </c>
      <c r="AY194" s="178" t="s">
        <v>136</v>
      </c>
    </row>
    <row r="195" spans="2:65" s="11" customFormat="1" ht="12" x14ac:dyDescent="0.35">
      <c r="B195" s="176"/>
      <c r="D195" s="177" t="s">
        <v>146</v>
      </c>
      <c r="E195" s="178" t="s">
        <v>3</v>
      </c>
      <c r="F195" s="179" t="s">
        <v>935</v>
      </c>
      <c r="H195" s="180">
        <v>6.0979999999999999</v>
      </c>
      <c r="I195" s="181"/>
      <c r="L195" s="176"/>
      <c r="M195" s="182"/>
      <c r="N195" s="183"/>
      <c r="O195" s="183"/>
      <c r="P195" s="183"/>
      <c r="Q195" s="183"/>
      <c r="R195" s="183"/>
      <c r="S195" s="183"/>
      <c r="T195" s="184"/>
      <c r="AT195" s="178" t="s">
        <v>146</v>
      </c>
      <c r="AU195" s="178" t="s">
        <v>144</v>
      </c>
      <c r="AV195" s="11" t="s">
        <v>144</v>
      </c>
      <c r="AW195" s="11" t="s">
        <v>37</v>
      </c>
      <c r="AX195" s="11" t="s">
        <v>73</v>
      </c>
      <c r="AY195" s="178" t="s">
        <v>136</v>
      </c>
    </row>
    <row r="196" spans="2:65" s="11" customFormat="1" ht="12" x14ac:dyDescent="0.35">
      <c r="B196" s="176"/>
      <c r="D196" s="177" t="s">
        <v>146</v>
      </c>
      <c r="E196" s="178" t="s">
        <v>3</v>
      </c>
      <c r="F196" s="179" t="s">
        <v>936</v>
      </c>
      <c r="H196" s="180">
        <v>-38.729999999999997</v>
      </c>
      <c r="I196" s="181"/>
      <c r="L196" s="176"/>
      <c r="M196" s="182"/>
      <c r="N196" s="183"/>
      <c r="O196" s="183"/>
      <c r="P196" s="183"/>
      <c r="Q196" s="183"/>
      <c r="R196" s="183"/>
      <c r="S196" s="183"/>
      <c r="T196" s="184"/>
      <c r="AT196" s="178" t="s">
        <v>146</v>
      </c>
      <c r="AU196" s="178" t="s">
        <v>144</v>
      </c>
      <c r="AV196" s="11" t="s">
        <v>144</v>
      </c>
      <c r="AW196" s="11" t="s">
        <v>37</v>
      </c>
      <c r="AX196" s="11" t="s">
        <v>73</v>
      </c>
      <c r="AY196" s="178" t="s">
        <v>136</v>
      </c>
    </row>
    <row r="197" spans="2:65" s="11" customFormat="1" ht="12" x14ac:dyDescent="0.35">
      <c r="B197" s="176"/>
      <c r="D197" s="177" t="s">
        <v>146</v>
      </c>
      <c r="E197" s="178" t="s">
        <v>3</v>
      </c>
      <c r="F197" s="179" t="s">
        <v>937</v>
      </c>
      <c r="H197" s="180">
        <v>96.6</v>
      </c>
      <c r="I197" s="181"/>
      <c r="L197" s="176"/>
      <c r="M197" s="182"/>
      <c r="N197" s="183"/>
      <c r="O197" s="183"/>
      <c r="P197" s="183"/>
      <c r="Q197" s="183"/>
      <c r="R197" s="183"/>
      <c r="S197" s="183"/>
      <c r="T197" s="184"/>
      <c r="AT197" s="178" t="s">
        <v>146</v>
      </c>
      <c r="AU197" s="178" t="s">
        <v>144</v>
      </c>
      <c r="AV197" s="11" t="s">
        <v>144</v>
      </c>
      <c r="AW197" s="11" t="s">
        <v>37</v>
      </c>
      <c r="AX197" s="11" t="s">
        <v>73</v>
      </c>
      <c r="AY197" s="178" t="s">
        <v>136</v>
      </c>
    </row>
    <row r="198" spans="2:65" s="11" customFormat="1" ht="24" x14ac:dyDescent="0.35">
      <c r="B198" s="176"/>
      <c r="D198" s="177" t="s">
        <v>146</v>
      </c>
      <c r="E198" s="178" t="s">
        <v>3</v>
      </c>
      <c r="F198" s="179" t="s">
        <v>938</v>
      </c>
      <c r="H198" s="180">
        <v>55.481000000000002</v>
      </c>
      <c r="I198" s="181"/>
      <c r="L198" s="176"/>
      <c r="M198" s="182"/>
      <c r="N198" s="183"/>
      <c r="O198" s="183"/>
      <c r="P198" s="183"/>
      <c r="Q198" s="183"/>
      <c r="R198" s="183"/>
      <c r="S198" s="183"/>
      <c r="T198" s="184"/>
      <c r="AT198" s="178" t="s">
        <v>146</v>
      </c>
      <c r="AU198" s="178" t="s">
        <v>144</v>
      </c>
      <c r="AV198" s="11" t="s">
        <v>144</v>
      </c>
      <c r="AW198" s="11" t="s">
        <v>37</v>
      </c>
      <c r="AX198" s="11" t="s">
        <v>73</v>
      </c>
      <c r="AY198" s="178" t="s">
        <v>136</v>
      </c>
    </row>
    <row r="199" spans="2:65" s="12" customFormat="1" ht="12" x14ac:dyDescent="0.35">
      <c r="B199" s="185"/>
      <c r="D199" s="186" t="s">
        <v>146</v>
      </c>
      <c r="E199" s="187" t="s">
        <v>3</v>
      </c>
      <c r="F199" s="188" t="s">
        <v>149</v>
      </c>
      <c r="H199" s="189">
        <v>1107.194</v>
      </c>
      <c r="I199" s="190"/>
      <c r="L199" s="185"/>
      <c r="M199" s="191"/>
      <c r="N199" s="192"/>
      <c r="O199" s="192"/>
      <c r="P199" s="192"/>
      <c r="Q199" s="192"/>
      <c r="R199" s="192"/>
      <c r="S199" s="192"/>
      <c r="T199" s="193"/>
      <c r="AT199" s="194" t="s">
        <v>146</v>
      </c>
      <c r="AU199" s="194" t="s">
        <v>144</v>
      </c>
      <c r="AV199" s="12" t="s">
        <v>143</v>
      </c>
      <c r="AW199" s="12" t="s">
        <v>37</v>
      </c>
      <c r="AX199" s="12" t="s">
        <v>22</v>
      </c>
      <c r="AY199" s="194" t="s">
        <v>136</v>
      </c>
    </row>
    <row r="200" spans="2:65" s="1" customFormat="1" ht="31.5" customHeight="1" x14ac:dyDescent="0.35">
      <c r="B200" s="163"/>
      <c r="C200" s="164" t="s">
        <v>258</v>
      </c>
      <c r="D200" s="164" t="s">
        <v>138</v>
      </c>
      <c r="E200" s="165" t="s">
        <v>939</v>
      </c>
      <c r="F200" s="166" t="s">
        <v>940</v>
      </c>
      <c r="G200" s="167" t="s">
        <v>205</v>
      </c>
      <c r="H200" s="168">
        <v>1.68</v>
      </c>
      <c r="I200" s="169"/>
      <c r="J200" s="170">
        <f>ROUND(I200*H200,2)</f>
        <v>0</v>
      </c>
      <c r="K200" s="166" t="s">
        <v>142</v>
      </c>
      <c r="L200" s="34"/>
      <c r="M200" s="171" t="s">
        <v>3</v>
      </c>
      <c r="N200" s="172" t="s">
        <v>45</v>
      </c>
      <c r="O200" s="35"/>
      <c r="P200" s="173">
        <f>O200*H200</f>
        <v>0</v>
      </c>
      <c r="Q200" s="173">
        <v>4.4600000000000004E-3</v>
      </c>
      <c r="R200" s="173">
        <f>Q200*H200</f>
        <v>7.4928000000000008E-3</v>
      </c>
      <c r="S200" s="173">
        <v>0</v>
      </c>
      <c r="T200" s="174">
        <f>S200*H200</f>
        <v>0</v>
      </c>
      <c r="AR200" s="17" t="s">
        <v>143</v>
      </c>
      <c r="AT200" s="17" t="s">
        <v>138</v>
      </c>
      <c r="AU200" s="17" t="s">
        <v>144</v>
      </c>
      <c r="AY200" s="17" t="s">
        <v>136</v>
      </c>
      <c r="BE200" s="175">
        <f>IF(N200="základní",J200,0)</f>
        <v>0</v>
      </c>
      <c r="BF200" s="175">
        <f>IF(N200="snížená",J200,0)</f>
        <v>0</v>
      </c>
      <c r="BG200" s="175">
        <f>IF(N200="zákl. přenesená",J200,0)</f>
        <v>0</v>
      </c>
      <c r="BH200" s="175">
        <f>IF(N200="sníž. přenesená",J200,0)</f>
        <v>0</v>
      </c>
      <c r="BI200" s="175">
        <f>IF(N200="nulová",J200,0)</f>
        <v>0</v>
      </c>
      <c r="BJ200" s="17" t="s">
        <v>144</v>
      </c>
      <c r="BK200" s="175">
        <f>ROUND(I200*H200,2)</f>
        <v>0</v>
      </c>
      <c r="BL200" s="17" t="s">
        <v>143</v>
      </c>
      <c r="BM200" s="17" t="s">
        <v>941</v>
      </c>
    </row>
    <row r="201" spans="2:65" s="11" customFormat="1" ht="12" x14ac:dyDescent="0.35">
      <c r="B201" s="176"/>
      <c r="D201" s="186" t="s">
        <v>146</v>
      </c>
      <c r="E201" s="200" t="s">
        <v>3</v>
      </c>
      <c r="F201" s="195" t="s">
        <v>942</v>
      </c>
      <c r="H201" s="196">
        <v>1.68</v>
      </c>
      <c r="I201" s="181"/>
      <c r="L201" s="176"/>
      <c r="M201" s="182"/>
      <c r="N201" s="183"/>
      <c r="O201" s="183"/>
      <c r="P201" s="183"/>
      <c r="Q201" s="183"/>
      <c r="R201" s="183"/>
      <c r="S201" s="183"/>
      <c r="T201" s="184"/>
      <c r="AT201" s="178" t="s">
        <v>146</v>
      </c>
      <c r="AU201" s="178" t="s">
        <v>144</v>
      </c>
      <c r="AV201" s="11" t="s">
        <v>144</v>
      </c>
      <c r="AW201" s="11" t="s">
        <v>37</v>
      </c>
      <c r="AX201" s="11" t="s">
        <v>22</v>
      </c>
      <c r="AY201" s="178" t="s">
        <v>136</v>
      </c>
    </row>
    <row r="202" spans="2:65" s="1" customFormat="1" ht="31.5" customHeight="1" x14ac:dyDescent="0.35">
      <c r="B202" s="163"/>
      <c r="C202" s="164" t="s">
        <v>263</v>
      </c>
      <c r="D202" s="164" t="s">
        <v>138</v>
      </c>
      <c r="E202" s="165" t="s">
        <v>351</v>
      </c>
      <c r="F202" s="166" t="s">
        <v>352</v>
      </c>
      <c r="G202" s="167" t="s">
        <v>205</v>
      </c>
      <c r="H202" s="168">
        <v>1.68</v>
      </c>
      <c r="I202" s="169"/>
      <c r="J202" s="170">
        <f>ROUND(I202*H202,2)</f>
        <v>0</v>
      </c>
      <c r="K202" s="166" t="s">
        <v>142</v>
      </c>
      <c r="L202" s="34"/>
      <c r="M202" s="171" t="s">
        <v>3</v>
      </c>
      <c r="N202" s="172" t="s">
        <v>45</v>
      </c>
      <c r="O202" s="35"/>
      <c r="P202" s="173">
        <f>O202*H202</f>
        <v>0</v>
      </c>
      <c r="Q202" s="173">
        <v>3.48E-3</v>
      </c>
      <c r="R202" s="173">
        <f>Q202*H202</f>
        <v>5.8463999999999999E-3</v>
      </c>
      <c r="S202" s="173">
        <v>0</v>
      </c>
      <c r="T202" s="174">
        <f>S202*H202</f>
        <v>0</v>
      </c>
      <c r="AR202" s="17" t="s">
        <v>143</v>
      </c>
      <c r="AT202" s="17" t="s">
        <v>138</v>
      </c>
      <c r="AU202" s="17" t="s">
        <v>144</v>
      </c>
      <c r="AY202" s="17" t="s">
        <v>136</v>
      </c>
      <c r="BE202" s="175">
        <f>IF(N202="základní",J202,0)</f>
        <v>0</v>
      </c>
      <c r="BF202" s="175">
        <f>IF(N202="snížená",J202,0)</f>
        <v>0</v>
      </c>
      <c r="BG202" s="175">
        <f>IF(N202="zákl. přenesená",J202,0)</f>
        <v>0</v>
      </c>
      <c r="BH202" s="175">
        <f>IF(N202="sníž. přenesená",J202,0)</f>
        <v>0</v>
      </c>
      <c r="BI202" s="175">
        <f>IF(N202="nulová",J202,0)</f>
        <v>0</v>
      </c>
      <c r="BJ202" s="17" t="s">
        <v>144</v>
      </c>
      <c r="BK202" s="175">
        <f>ROUND(I202*H202,2)</f>
        <v>0</v>
      </c>
      <c r="BL202" s="17" t="s">
        <v>143</v>
      </c>
      <c r="BM202" s="17" t="s">
        <v>353</v>
      </c>
    </row>
    <row r="203" spans="2:65" s="11" customFormat="1" ht="12" x14ac:dyDescent="0.35">
      <c r="B203" s="176"/>
      <c r="D203" s="177" t="s">
        <v>146</v>
      </c>
      <c r="E203" s="178" t="s">
        <v>3</v>
      </c>
      <c r="F203" s="179" t="s">
        <v>943</v>
      </c>
      <c r="H203" s="180">
        <v>1.68</v>
      </c>
      <c r="I203" s="181"/>
      <c r="L203" s="176"/>
      <c r="M203" s="182"/>
      <c r="N203" s="183"/>
      <c r="O203" s="183"/>
      <c r="P203" s="183"/>
      <c r="Q203" s="183"/>
      <c r="R203" s="183"/>
      <c r="S203" s="183"/>
      <c r="T203" s="184"/>
      <c r="AT203" s="178" t="s">
        <v>146</v>
      </c>
      <c r="AU203" s="178" t="s">
        <v>144</v>
      </c>
      <c r="AV203" s="11" t="s">
        <v>144</v>
      </c>
      <c r="AW203" s="11" t="s">
        <v>37</v>
      </c>
      <c r="AX203" s="11" t="s">
        <v>73</v>
      </c>
      <c r="AY203" s="178" t="s">
        <v>136</v>
      </c>
    </row>
    <row r="204" spans="2:65" s="12" customFormat="1" ht="12" x14ac:dyDescent="0.35">
      <c r="B204" s="185"/>
      <c r="D204" s="186" t="s">
        <v>146</v>
      </c>
      <c r="E204" s="187" t="s">
        <v>3</v>
      </c>
      <c r="F204" s="188" t="s">
        <v>149</v>
      </c>
      <c r="H204" s="189">
        <v>1.68</v>
      </c>
      <c r="I204" s="190"/>
      <c r="L204" s="185"/>
      <c r="M204" s="191"/>
      <c r="N204" s="192"/>
      <c r="O204" s="192"/>
      <c r="P204" s="192"/>
      <c r="Q204" s="192"/>
      <c r="R204" s="192"/>
      <c r="S204" s="192"/>
      <c r="T204" s="193"/>
      <c r="AT204" s="194" t="s">
        <v>146</v>
      </c>
      <c r="AU204" s="194" t="s">
        <v>144</v>
      </c>
      <c r="AV204" s="12" t="s">
        <v>143</v>
      </c>
      <c r="AW204" s="12" t="s">
        <v>37</v>
      </c>
      <c r="AX204" s="12" t="s">
        <v>22</v>
      </c>
      <c r="AY204" s="194" t="s">
        <v>136</v>
      </c>
    </row>
    <row r="205" spans="2:65" s="1" customFormat="1" ht="31.5" customHeight="1" x14ac:dyDescent="0.35">
      <c r="B205" s="163"/>
      <c r="C205" s="164" t="s">
        <v>268</v>
      </c>
      <c r="D205" s="164" t="s">
        <v>138</v>
      </c>
      <c r="E205" s="165" t="s">
        <v>356</v>
      </c>
      <c r="F205" s="166" t="s">
        <v>357</v>
      </c>
      <c r="G205" s="167" t="s">
        <v>141</v>
      </c>
      <c r="H205" s="168">
        <v>25.210999999999999</v>
      </c>
      <c r="I205" s="169"/>
      <c r="J205" s="170">
        <f>ROUND(I205*H205,2)</f>
        <v>0</v>
      </c>
      <c r="K205" s="166" t="s">
        <v>142</v>
      </c>
      <c r="L205" s="34"/>
      <c r="M205" s="171" t="s">
        <v>3</v>
      </c>
      <c r="N205" s="172" t="s">
        <v>45</v>
      </c>
      <c r="O205" s="35"/>
      <c r="P205" s="173">
        <f>O205*H205</f>
        <v>0</v>
      </c>
      <c r="Q205" s="173">
        <v>2.45329</v>
      </c>
      <c r="R205" s="173">
        <f>Q205*H205</f>
        <v>61.849894189999993</v>
      </c>
      <c r="S205" s="173">
        <v>0</v>
      </c>
      <c r="T205" s="174">
        <f>S205*H205</f>
        <v>0</v>
      </c>
      <c r="AR205" s="17" t="s">
        <v>143</v>
      </c>
      <c r="AT205" s="17" t="s">
        <v>138</v>
      </c>
      <c r="AU205" s="17" t="s">
        <v>144</v>
      </c>
      <c r="AY205" s="17" t="s">
        <v>136</v>
      </c>
      <c r="BE205" s="175">
        <f>IF(N205="základní",J205,0)</f>
        <v>0</v>
      </c>
      <c r="BF205" s="175">
        <f>IF(N205="snížená",J205,0)</f>
        <v>0</v>
      </c>
      <c r="BG205" s="175">
        <f>IF(N205="zákl. přenesená",J205,0)</f>
        <v>0</v>
      </c>
      <c r="BH205" s="175">
        <f>IF(N205="sníž. přenesená",J205,0)</f>
        <v>0</v>
      </c>
      <c r="BI205" s="175">
        <f>IF(N205="nulová",J205,0)</f>
        <v>0</v>
      </c>
      <c r="BJ205" s="17" t="s">
        <v>144</v>
      </c>
      <c r="BK205" s="175">
        <f>ROUND(I205*H205,2)</f>
        <v>0</v>
      </c>
      <c r="BL205" s="17" t="s">
        <v>143</v>
      </c>
      <c r="BM205" s="17" t="s">
        <v>358</v>
      </c>
    </row>
    <row r="206" spans="2:65" s="11" customFormat="1" ht="12" x14ac:dyDescent="0.35">
      <c r="B206" s="176"/>
      <c r="D206" s="177" t="s">
        <v>146</v>
      </c>
      <c r="E206" s="178" t="s">
        <v>3</v>
      </c>
      <c r="F206" s="179" t="s">
        <v>944</v>
      </c>
      <c r="H206" s="180">
        <v>7.0060000000000002</v>
      </c>
      <c r="I206" s="181"/>
      <c r="L206" s="176"/>
      <c r="M206" s="182"/>
      <c r="N206" s="183"/>
      <c r="O206" s="183"/>
      <c r="P206" s="183"/>
      <c r="Q206" s="183"/>
      <c r="R206" s="183"/>
      <c r="S206" s="183"/>
      <c r="T206" s="184"/>
      <c r="AT206" s="178" t="s">
        <v>146</v>
      </c>
      <c r="AU206" s="178" t="s">
        <v>144</v>
      </c>
      <c r="AV206" s="11" t="s">
        <v>144</v>
      </c>
      <c r="AW206" s="11" t="s">
        <v>37</v>
      </c>
      <c r="AX206" s="11" t="s">
        <v>73</v>
      </c>
      <c r="AY206" s="178" t="s">
        <v>136</v>
      </c>
    </row>
    <row r="207" spans="2:65" s="11" customFormat="1" ht="24" x14ac:dyDescent="0.35">
      <c r="B207" s="176"/>
      <c r="D207" s="177" t="s">
        <v>146</v>
      </c>
      <c r="E207" s="178" t="s">
        <v>3</v>
      </c>
      <c r="F207" s="179" t="s">
        <v>945</v>
      </c>
      <c r="H207" s="180">
        <v>8.407</v>
      </c>
      <c r="I207" s="181"/>
      <c r="L207" s="176"/>
      <c r="M207" s="182"/>
      <c r="N207" s="183"/>
      <c r="O207" s="183"/>
      <c r="P207" s="183"/>
      <c r="Q207" s="183"/>
      <c r="R207" s="183"/>
      <c r="S207" s="183"/>
      <c r="T207" s="184"/>
      <c r="AT207" s="178" t="s">
        <v>146</v>
      </c>
      <c r="AU207" s="178" t="s">
        <v>144</v>
      </c>
      <c r="AV207" s="11" t="s">
        <v>144</v>
      </c>
      <c r="AW207" s="11" t="s">
        <v>37</v>
      </c>
      <c r="AX207" s="11" t="s">
        <v>73</v>
      </c>
      <c r="AY207" s="178" t="s">
        <v>136</v>
      </c>
    </row>
    <row r="208" spans="2:65" s="11" customFormat="1" ht="12" x14ac:dyDescent="0.35">
      <c r="B208" s="176"/>
      <c r="D208" s="177" t="s">
        <v>146</v>
      </c>
      <c r="E208" s="178" t="s">
        <v>3</v>
      </c>
      <c r="F208" s="179" t="s">
        <v>946</v>
      </c>
      <c r="H208" s="180">
        <v>6.2649999999999997</v>
      </c>
      <c r="I208" s="181"/>
      <c r="L208" s="176"/>
      <c r="M208" s="182"/>
      <c r="N208" s="183"/>
      <c r="O208" s="183"/>
      <c r="P208" s="183"/>
      <c r="Q208" s="183"/>
      <c r="R208" s="183"/>
      <c r="S208" s="183"/>
      <c r="T208" s="184"/>
      <c r="AT208" s="178" t="s">
        <v>146</v>
      </c>
      <c r="AU208" s="178" t="s">
        <v>144</v>
      </c>
      <c r="AV208" s="11" t="s">
        <v>144</v>
      </c>
      <c r="AW208" s="11" t="s">
        <v>37</v>
      </c>
      <c r="AX208" s="11" t="s">
        <v>73</v>
      </c>
      <c r="AY208" s="178" t="s">
        <v>136</v>
      </c>
    </row>
    <row r="209" spans="2:65" s="11" customFormat="1" ht="12" x14ac:dyDescent="0.35">
      <c r="B209" s="176"/>
      <c r="D209" s="177" t="s">
        <v>146</v>
      </c>
      <c r="E209" s="178" t="s">
        <v>3</v>
      </c>
      <c r="F209" s="179" t="s">
        <v>947</v>
      </c>
      <c r="H209" s="180">
        <v>3.5329999999999999</v>
      </c>
      <c r="I209" s="181"/>
      <c r="L209" s="176"/>
      <c r="M209" s="182"/>
      <c r="N209" s="183"/>
      <c r="O209" s="183"/>
      <c r="P209" s="183"/>
      <c r="Q209" s="183"/>
      <c r="R209" s="183"/>
      <c r="S209" s="183"/>
      <c r="T209" s="184"/>
      <c r="AT209" s="178" t="s">
        <v>146</v>
      </c>
      <c r="AU209" s="178" t="s">
        <v>144</v>
      </c>
      <c r="AV209" s="11" t="s">
        <v>144</v>
      </c>
      <c r="AW209" s="11" t="s">
        <v>37</v>
      </c>
      <c r="AX209" s="11" t="s">
        <v>73</v>
      </c>
      <c r="AY209" s="178" t="s">
        <v>136</v>
      </c>
    </row>
    <row r="210" spans="2:65" s="12" customFormat="1" ht="12" x14ac:dyDescent="0.35">
      <c r="B210" s="185"/>
      <c r="D210" s="186" t="s">
        <v>146</v>
      </c>
      <c r="E210" s="187" t="s">
        <v>3</v>
      </c>
      <c r="F210" s="188" t="s">
        <v>149</v>
      </c>
      <c r="H210" s="189">
        <v>25.210999999999999</v>
      </c>
      <c r="I210" s="190"/>
      <c r="L210" s="185"/>
      <c r="M210" s="191"/>
      <c r="N210" s="192"/>
      <c r="O210" s="192"/>
      <c r="P210" s="192"/>
      <c r="Q210" s="192"/>
      <c r="R210" s="192"/>
      <c r="S210" s="192"/>
      <c r="T210" s="193"/>
      <c r="AT210" s="194" t="s">
        <v>146</v>
      </c>
      <c r="AU210" s="194" t="s">
        <v>144</v>
      </c>
      <c r="AV210" s="12" t="s">
        <v>143</v>
      </c>
      <c r="AW210" s="12" t="s">
        <v>37</v>
      </c>
      <c r="AX210" s="12" t="s">
        <v>22</v>
      </c>
      <c r="AY210" s="194" t="s">
        <v>136</v>
      </c>
    </row>
    <row r="211" spans="2:65" s="1" customFormat="1" ht="22.5" customHeight="1" x14ac:dyDescent="0.35">
      <c r="B211" s="163"/>
      <c r="C211" s="164" t="s">
        <v>275</v>
      </c>
      <c r="D211" s="164" t="s">
        <v>138</v>
      </c>
      <c r="E211" s="165" t="s">
        <v>948</v>
      </c>
      <c r="F211" s="166" t="s">
        <v>949</v>
      </c>
      <c r="G211" s="167" t="s">
        <v>205</v>
      </c>
      <c r="H211" s="168">
        <v>207.411</v>
      </c>
      <c r="I211" s="169"/>
      <c r="J211" s="170">
        <f>ROUND(I211*H211,2)</f>
        <v>0</v>
      </c>
      <c r="K211" s="166" t="s">
        <v>142</v>
      </c>
      <c r="L211" s="34"/>
      <c r="M211" s="171" t="s">
        <v>3</v>
      </c>
      <c r="N211" s="172" t="s">
        <v>45</v>
      </c>
      <c r="O211" s="35"/>
      <c r="P211" s="173">
        <f>O211*H211</f>
        <v>0</v>
      </c>
      <c r="Q211" s="173">
        <v>6.9999999999999999E-4</v>
      </c>
      <c r="R211" s="173">
        <f>Q211*H211</f>
        <v>0.1451877</v>
      </c>
      <c r="S211" s="173">
        <v>0</v>
      </c>
      <c r="T211" s="174">
        <f>S211*H211</f>
        <v>0</v>
      </c>
      <c r="AR211" s="17" t="s">
        <v>143</v>
      </c>
      <c r="AT211" s="17" t="s">
        <v>138</v>
      </c>
      <c r="AU211" s="17" t="s">
        <v>144</v>
      </c>
      <c r="AY211" s="17" t="s">
        <v>136</v>
      </c>
      <c r="BE211" s="175">
        <f>IF(N211="základní",J211,0)</f>
        <v>0</v>
      </c>
      <c r="BF211" s="175">
        <f>IF(N211="snížená",J211,0)</f>
        <v>0</v>
      </c>
      <c r="BG211" s="175">
        <f>IF(N211="zákl. přenesená",J211,0)</f>
        <v>0</v>
      </c>
      <c r="BH211" s="175">
        <f>IF(N211="sníž. přenesená",J211,0)</f>
        <v>0</v>
      </c>
      <c r="BI211" s="175">
        <f>IF(N211="nulová",J211,0)</f>
        <v>0</v>
      </c>
      <c r="BJ211" s="17" t="s">
        <v>144</v>
      </c>
      <c r="BK211" s="175">
        <f>ROUND(I211*H211,2)</f>
        <v>0</v>
      </c>
      <c r="BL211" s="17" t="s">
        <v>143</v>
      </c>
      <c r="BM211" s="17" t="s">
        <v>950</v>
      </c>
    </row>
    <row r="212" spans="2:65" s="11" customFormat="1" ht="12" x14ac:dyDescent="0.35">
      <c r="B212" s="176"/>
      <c r="D212" s="177" t="s">
        <v>146</v>
      </c>
      <c r="E212" s="178" t="s">
        <v>3</v>
      </c>
      <c r="F212" s="179" t="s">
        <v>951</v>
      </c>
      <c r="H212" s="180">
        <v>207.411</v>
      </c>
      <c r="I212" s="181"/>
      <c r="L212" s="176"/>
      <c r="M212" s="182"/>
      <c r="N212" s="183"/>
      <c r="O212" s="183"/>
      <c r="P212" s="183"/>
      <c r="Q212" s="183"/>
      <c r="R212" s="183"/>
      <c r="S212" s="183"/>
      <c r="T212" s="184"/>
      <c r="AT212" s="178" t="s">
        <v>146</v>
      </c>
      <c r="AU212" s="178" t="s">
        <v>144</v>
      </c>
      <c r="AV212" s="11" t="s">
        <v>144</v>
      </c>
      <c r="AW212" s="11" t="s">
        <v>37</v>
      </c>
      <c r="AX212" s="11" t="s">
        <v>22</v>
      </c>
      <c r="AY212" s="178" t="s">
        <v>136</v>
      </c>
    </row>
    <row r="213" spans="2:65" s="10" customFormat="1" ht="29.9" customHeight="1" x14ac:dyDescent="0.35">
      <c r="B213" s="149"/>
      <c r="D213" s="160" t="s">
        <v>72</v>
      </c>
      <c r="E213" s="161" t="s">
        <v>364</v>
      </c>
      <c r="F213" s="161" t="s">
        <v>952</v>
      </c>
      <c r="I213" s="152"/>
      <c r="J213" s="162">
        <f>BK213</f>
        <v>0</v>
      </c>
      <c r="L213" s="149"/>
      <c r="M213" s="154"/>
      <c r="N213" s="155"/>
      <c r="O213" s="155"/>
      <c r="P213" s="156">
        <f>P214</f>
        <v>0</v>
      </c>
      <c r="Q213" s="155"/>
      <c r="R213" s="156">
        <f>R214</f>
        <v>0</v>
      </c>
      <c r="S213" s="155"/>
      <c r="T213" s="157">
        <f>T214</f>
        <v>0</v>
      </c>
      <c r="AR213" s="150" t="s">
        <v>22</v>
      </c>
      <c r="AT213" s="158" t="s">
        <v>72</v>
      </c>
      <c r="AU213" s="158" t="s">
        <v>22</v>
      </c>
      <c r="AY213" s="150" t="s">
        <v>136</v>
      </c>
      <c r="BK213" s="159">
        <f>BK214</f>
        <v>0</v>
      </c>
    </row>
    <row r="214" spans="2:65" s="1" customFormat="1" ht="22.5" customHeight="1" x14ac:dyDescent="0.35">
      <c r="B214" s="163"/>
      <c r="C214" s="164" t="s">
        <v>280</v>
      </c>
      <c r="D214" s="164" t="s">
        <v>138</v>
      </c>
      <c r="E214" s="165" t="s">
        <v>367</v>
      </c>
      <c r="F214" s="166" t="s">
        <v>368</v>
      </c>
      <c r="G214" s="167" t="s">
        <v>369</v>
      </c>
      <c r="H214" s="168">
        <v>1</v>
      </c>
      <c r="I214" s="169"/>
      <c r="J214" s="170">
        <f>ROUND(I214*H214,2)</f>
        <v>0</v>
      </c>
      <c r="K214" s="166" t="s">
        <v>3</v>
      </c>
      <c r="L214" s="34"/>
      <c r="M214" s="171" t="s">
        <v>3</v>
      </c>
      <c r="N214" s="172" t="s">
        <v>45</v>
      </c>
      <c r="O214" s="35"/>
      <c r="P214" s="173">
        <f>O214*H214</f>
        <v>0</v>
      </c>
      <c r="Q214" s="173">
        <v>0</v>
      </c>
      <c r="R214" s="173">
        <f>Q214*H214</f>
        <v>0</v>
      </c>
      <c r="S214" s="173">
        <v>0</v>
      </c>
      <c r="T214" s="174">
        <f>S214*H214</f>
        <v>0</v>
      </c>
      <c r="AR214" s="17" t="s">
        <v>220</v>
      </c>
      <c r="AT214" s="17" t="s">
        <v>138</v>
      </c>
      <c r="AU214" s="17" t="s">
        <v>144</v>
      </c>
      <c r="AY214" s="17" t="s">
        <v>136</v>
      </c>
      <c r="BE214" s="175">
        <f>IF(N214="základní",J214,0)</f>
        <v>0</v>
      </c>
      <c r="BF214" s="175">
        <f>IF(N214="snížená",J214,0)</f>
        <v>0</v>
      </c>
      <c r="BG214" s="175">
        <f>IF(N214="zákl. přenesená",J214,0)</f>
        <v>0</v>
      </c>
      <c r="BH214" s="175">
        <f>IF(N214="sníž. přenesená",J214,0)</f>
        <v>0</v>
      </c>
      <c r="BI214" s="175">
        <f>IF(N214="nulová",J214,0)</f>
        <v>0</v>
      </c>
      <c r="BJ214" s="17" t="s">
        <v>144</v>
      </c>
      <c r="BK214" s="175">
        <f>ROUND(I214*H214,2)</f>
        <v>0</v>
      </c>
      <c r="BL214" s="17" t="s">
        <v>220</v>
      </c>
      <c r="BM214" s="17" t="s">
        <v>370</v>
      </c>
    </row>
    <row r="215" spans="2:65" s="10" customFormat="1" ht="29.9" customHeight="1" x14ac:dyDescent="0.35">
      <c r="B215" s="149"/>
      <c r="D215" s="160" t="s">
        <v>72</v>
      </c>
      <c r="E215" s="161" t="s">
        <v>371</v>
      </c>
      <c r="F215" s="161" t="s">
        <v>372</v>
      </c>
      <c r="I215" s="152"/>
      <c r="J215" s="162">
        <f>BK215</f>
        <v>0</v>
      </c>
      <c r="L215" s="149"/>
      <c r="M215" s="154"/>
      <c r="N215" s="155"/>
      <c r="O215" s="155"/>
      <c r="P215" s="156">
        <f>P216</f>
        <v>0</v>
      </c>
      <c r="Q215" s="155"/>
      <c r="R215" s="156">
        <f>R216</f>
        <v>0</v>
      </c>
      <c r="S215" s="155"/>
      <c r="T215" s="157">
        <f>T216</f>
        <v>0</v>
      </c>
      <c r="AR215" s="150" t="s">
        <v>22</v>
      </c>
      <c r="AT215" s="158" t="s">
        <v>72</v>
      </c>
      <c r="AU215" s="158" t="s">
        <v>22</v>
      </c>
      <c r="AY215" s="150" t="s">
        <v>136</v>
      </c>
      <c r="BK215" s="159">
        <f>BK216</f>
        <v>0</v>
      </c>
    </row>
    <row r="216" spans="2:65" s="1" customFormat="1" ht="22.5" customHeight="1" x14ac:dyDescent="0.35">
      <c r="B216" s="163"/>
      <c r="C216" s="164" t="s">
        <v>285</v>
      </c>
      <c r="D216" s="164" t="s">
        <v>138</v>
      </c>
      <c r="E216" s="165" t="s">
        <v>374</v>
      </c>
      <c r="F216" s="166" t="s">
        <v>375</v>
      </c>
      <c r="G216" s="167" t="s">
        <v>369</v>
      </c>
      <c r="H216" s="168">
        <v>1</v>
      </c>
      <c r="I216" s="169"/>
      <c r="J216" s="170">
        <f>ROUND(I216*H216,2)</f>
        <v>0</v>
      </c>
      <c r="K216" s="166" t="s">
        <v>3</v>
      </c>
      <c r="L216" s="34"/>
      <c r="M216" s="171" t="s">
        <v>3</v>
      </c>
      <c r="N216" s="172" t="s">
        <v>45</v>
      </c>
      <c r="O216" s="35"/>
      <c r="P216" s="173">
        <f>O216*H216</f>
        <v>0</v>
      </c>
      <c r="Q216" s="173">
        <v>0</v>
      </c>
      <c r="R216" s="173">
        <f>Q216*H216</f>
        <v>0</v>
      </c>
      <c r="S216" s="173">
        <v>0</v>
      </c>
      <c r="T216" s="174">
        <f>S216*H216</f>
        <v>0</v>
      </c>
      <c r="AR216" s="17" t="s">
        <v>220</v>
      </c>
      <c r="AT216" s="17" t="s">
        <v>138</v>
      </c>
      <c r="AU216" s="17" t="s">
        <v>144</v>
      </c>
      <c r="AY216" s="17" t="s">
        <v>136</v>
      </c>
      <c r="BE216" s="175">
        <f>IF(N216="základní",J216,0)</f>
        <v>0</v>
      </c>
      <c r="BF216" s="175">
        <f>IF(N216="snížená",J216,0)</f>
        <v>0</v>
      </c>
      <c r="BG216" s="175">
        <f>IF(N216="zákl. přenesená",J216,0)</f>
        <v>0</v>
      </c>
      <c r="BH216" s="175">
        <f>IF(N216="sníž. přenesená",J216,0)</f>
        <v>0</v>
      </c>
      <c r="BI216" s="175">
        <f>IF(N216="nulová",J216,0)</f>
        <v>0</v>
      </c>
      <c r="BJ216" s="17" t="s">
        <v>144</v>
      </c>
      <c r="BK216" s="175">
        <f>ROUND(I216*H216,2)</f>
        <v>0</v>
      </c>
      <c r="BL216" s="17" t="s">
        <v>220</v>
      </c>
      <c r="BM216" s="17" t="s">
        <v>376</v>
      </c>
    </row>
    <row r="217" spans="2:65" s="10" customFormat="1" ht="29.9" customHeight="1" x14ac:dyDescent="0.35">
      <c r="B217" s="149"/>
      <c r="D217" s="160" t="s">
        <v>72</v>
      </c>
      <c r="E217" s="161" t="s">
        <v>177</v>
      </c>
      <c r="F217" s="161" t="s">
        <v>387</v>
      </c>
      <c r="I217" s="152"/>
      <c r="J217" s="162">
        <f>BK217</f>
        <v>0</v>
      </c>
      <c r="L217" s="149"/>
      <c r="M217" s="154"/>
      <c r="N217" s="155"/>
      <c r="O217" s="155"/>
      <c r="P217" s="156">
        <f>SUM(P218:P286)</f>
        <v>0</v>
      </c>
      <c r="Q217" s="155"/>
      <c r="R217" s="156">
        <f>SUM(R218:R286)</f>
        <v>0.17175279999999998</v>
      </c>
      <c r="S217" s="155"/>
      <c r="T217" s="157">
        <f>SUM(T218:T286)</f>
        <v>175.836803</v>
      </c>
      <c r="AR217" s="150" t="s">
        <v>22</v>
      </c>
      <c r="AT217" s="158" t="s">
        <v>72</v>
      </c>
      <c r="AU217" s="158" t="s">
        <v>22</v>
      </c>
      <c r="AY217" s="150" t="s">
        <v>136</v>
      </c>
      <c r="BK217" s="159">
        <f>SUM(BK218:BK286)</f>
        <v>0</v>
      </c>
    </row>
    <row r="218" spans="2:65" s="1" customFormat="1" ht="31.5" customHeight="1" x14ac:dyDescent="0.35">
      <c r="B218" s="163"/>
      <c r="C218" s="164" t="s">
        <v>290</v>
      </c>
      <c r="D218" s="164" t="s">
        <v>138</v>
      </c>
      <c r="E218" s="165" t="s">
        <v>412</v>
      </c>
      <c r="F218" s="166" t="s">
        <v>413</v>
      </c>
      <c r="G218" s="167" t="s">
        <v>205</v>
      </c>
      <c r="H218" s="168">
        <v>335.84</v>
      </c>
      <c r="I218" s="169"/>
      <c r="J218" s="170">
        <f>ROUND(I218*H218,2)</f>
        <v>0</v>
      </c>
      <c r="K218" s="166" t="s">
        <v>142</v>
      </c>
      <c r="L218" s="34"/>
      <c r="M218" s="171" t="s">
        <v>3</v>
      </c>
      <c r="N218" s="172" t="s">
        <v>45</v>
      </c>
      <c r="O218" s="35"/>
      <c r="P218" s="173">
        <f>O218*H218</f>
        <v>0</v>
      </c>
      <c r="Q218" s="173">
        <v>1.2999999999999999E-4</v>
      </c>
      <c r="R218" s="173">
        <f>Q218*H218</f>
        <v>4.3659199999999995E-2</v>
      </c>
      <c r="S218" s="173">
        <v>0</v>
      </c>
      <c r="T218" s="174">
        <f>S218*H218</f>
        <v>0</v>
      </c>
      <c r="AR218" s="17" t="s">
        <v>143</v>
      </c>
      <c r="AT218" s="17" t="s">
        <v>138</v>
      </c>
      <c r="AU218" s="17" t="s">
        <v>144</v>
      </c>
      <c r="AY218" s="17" t="s">
        <v>136</v>
      </c>
      <c r="BE218" s="175">
        <f>IF(N218="základní",J218,0)</f>
        <v>0</v>
      </c>
      <c r="BF218" s="175">
        <f>IF(N218="snížená",J218,0)</f>
        <v>0</v>
      </c>
      <c r="BG218" s="175">
        <f>IF(N218="zákl. přenesená",J218,0)</f>
        <v>0</v>
      </c>
      <c r="BH218" s="175">
        <f>IF(N218="sníž. přenesená",J218,0)</f>
        <v>0</v>
      </c>
      <c r="BI218" s="175">
        <f>IF(N218="nulová",J218,0)</f>
        <v>0</v>
      </c>
      <c r="BJ218" s="17" t="s">
        <v>144</v>
      </c>
      <c r="BK218" s="175">
        <f>ROUND(I218*H218,2)</f>
        <v>0</v>
      </c>
      <c r="BL218" s="17" t="s">
        <v>143</v>
      </c>
      <c r="BM218" s="17" t="s">
        <v>414</v>
      </c>
    </row>
    <row r="219" spans="2:65" s="11" customFormat="1" ht="12" x14ac:dyDescent="0.35">
      <c r="B219" s="176"/>
      <c r="D219" s="186" t="s">
        <v>146</v>
      </c>
      <c r="E219" s="200" t="s">
        <v>3</v>
      </c>
      <c r="F219" s="195" t="s">
        <v>953</v>
      </c>
      <c r="H219" s="196">
        <v>335.84</v>
      </c>
      <c r="I219" s="181"/>
      <c r="L219" s="176"/>
      <c r="M219" s="182"/>
      <c r="N219" s="183"/>
      <c r="O219" s="183"/>
      <c r="P219" s="183"/>
      <c r="Q219" s="183"/>
      <c r="R219" s="183"/>
      <c r="S219" s="183"/>
      <c r="T219" s="184"/>
      <c r="AT219" s="178" t="s">
        <v>146</v>
      </c>
      <c r="AU219" s="178" t="s">
        <v>144</v>
      </c>
      <c r="AV219" s="11" t="s">
        <v>144</v>
      </c>
      <c r="AW219" s="11" t="s">
        <v>37</v>
      </c>
      <c r="AX219" s="11" t="s">
        <v>22</v>
      </c>
      <c r="AY219" s="178" t="s">
        <v>136</v>
      </c>
    </row>
    <row r="220" spans="2:65" s="1" customFormat="1" ht="57" customHeight="1" x14ac:dyDescent="0.35">
      <c r="B220" s="163"/>
      <c r="C220" s="164" t="s">
        <v>296</v>
      </c>
      <c r="D220" s="164" t="s">
        <v>138</v>
      </c>
      <c r="E220" s="165" t="s">
        <v>417</v>
      </c>
      <c r="F220" s="166" t="s">
        <v>418</v>
      </c>
      <c r="G220" s="167" t="s">
        <v>205</v>
      </c>
      <c r="H220" s="168">
        <v>335.84</v>
      </c>
      <c r="I220" s="169"/>
      <c r="J220" s="170">
        <f>ROUND(I220*H220,2)</f>
        <v>0</v>
      </c>
      <c r="K220" s="166" t="s">
        <v>142</v>
      </c>
      <c r="L220" s="34"/>
      <c r="M220" s="171" t="s">
        <v>3</v>
      </c>
      <c r="N220" s="172" t="s">
        <v>45</v>
      </c>
      <c r="O220" s="35"/>
      <c r="P220" s="173">
        <f>O220*H220</f>
        <v>0</v>
      </c>
      <c r="Q220" s="173">
        <v>4.0000000000000003E-5</v>
      </c>
      <c r="R220" s="173">
        <f>Q220*H220</f>
        <v>1.34336E-2</v>
      </c>
      <c r="S220" s="173">
        <v>0</v>
      </c>
      <c r="T220" s="174">
        <f>S220*H220</f>
        <v>0</v>
      </c>
      <c r="AR220" s="17" t="s">
        <v>143</v>
      </c>
      <c r="AT220" s="17" t="s">
        <v>138</v>
      </c>
      <c r="AU220" s="17" t="s">
        <v>144</v>
      </c>
      <c r="AY220" s="17" t="s">
        <v>136</v>
      </c>
      <c r="BE220" s="175">
        <f>IF(N220="základní",J220,0)</f>
        <v>0</v>
      </c>
      <c r="BF220" s="175">
        <f>IF(N220="snížená",J220,0)</f>
        <v>0</v>
      </c>
      <c r="BG220" s="175">
        <f>IF(N220="zákl. přenesená",J220,0)</f>
        <v>0</v>
      </c>
      <c r="BH220" s="175">
        <f>IF(N220="sníž. přenesená",J220,0)</f>
        <v>0</v>
      </c>
      <c r="BI220" s="175">
        <f>IF(N220="nulová",J220,0)</f>
        <v>0</v>
      </c>
      <c r="BJ220" s="17" t="s">
        <v>144</v>
      </c>
      <c r="BK220" s="175">
        <f>ROUND(I220*H220,2)</f>
        <v>0</v>
      </c>
      <c r="BL220" s="17" t="s">
        <v>143</v>
      </c>
      <c r="BM220" s="17" t="s">
        <v>419</v>
      </c>
    </row>
    <row r="221" spans="2:65" s="11" customFormat="1" ht="12" x14ac:dyDescent="0.35">
      <c r="B221" s="176"/>
      <c r="D221" s="186" t="s">
        <v>146</v>
      </c>
      <c r="E221" s="200" t="s">
        <v>3</v>
      </c>
      <c r="F221" s="195" t="s">
        <v>953</v>
      </c>
      <c r="H221" s="196">
        <v>335.84</v>
      </c>
      <c r="I221" s="181"/>
      <c r="L221" s="176"/>
      <c r="M221" s="182"/>
      <c r="N221" s="183"/>
      <c r="O221" s="183"/>
      <c r="P221" s="183"/>
      <c r="Q221" s="183"/>
      <c r="R221" s="183"/>
      <c r="S221" s="183"/>
      <c r="T221" s="184"/>
      <c r="AT221" s="178" t="s">
        <v>146</v>
      </c>
      <c r="AU221" s="178" t="s">
        <v>144</v>
      </c>
      <c r="AV221" s="11" t="s">
        <v>144</v>
      </c>
      <c r="AW221" s="11" t="s">
        <v>37</v>
      </c>
      <c r="AX221" s="11" t="s">
        <v>22</v>
      </c>
      <c r="AY221" s="178" t="s">
        <v>136</v>
      </c>
    </row>
    <row r="222" spans="2:65" s="1" customFormat="1" ht="44.25" customHeight="1" x14ac:dyDescent="0.35">
      <c r="B222" s="163"/>
      <c r="C222" s="164" t="s">
        <v>954</v>
      </c>
      <c r="D222" s="164" t="s">
        <v>138</v>
      </c>
      <c r="E222" s="165" t="s">
        <v>955</v>
      </c>
      <c r="F222" s="166" t="s">
        <v>956</v>
      </c>
      <c r="G222" s="167" t="s">
        <v>212</v>
      </c>
      <c r="H222" s="168">
        <v>7</v>
      </c>
      <c r="I222" s="169"/>
      <c r="J222" s="170">
        <f>ROUND(I222*H222,2)</f>
        <v>0</v>
      </c>
      <c r="K222" s="166" t="s">
        <v>142</v>
      </c>
      <c r="L222" s="34"/>
      <c r="M222" s="171" t="s">
        <v>3</v>
      </c>
      <c r="N222" s="172" t="s">
        <v>45</v>
      </c>
      <c r="O222" s="35"/>
      <c r="P222" s="173">
        <f>O222*H222</f>
        <v>0</v>
      </c>
      <c r="Q222" s="173">
        <v>1.6379999999999999E-2</v>
      </c>
      <c r="R222" s="173">
        <f>Q222*H222</f>
        <v>0.11465999999999998</v>
      </c>
      <c r="S222" s="173">
        <v>0</v>
      </c>
      <c r="T222" s="174">
        <f>S222*H222</f>
        <v>0</v>
      </c>
      <c r="AR222" s="17" t="s">
        <v>143</v>
      </c>
      <c r="AT222" s="17" t="s">
        <v>138</v>
      </c>
      <c r="AU222" s="17" t="s">
        <v>144</v>
      </c>
      <c r="AY222" s="17" t="s">
        <v>136</v>
      </c>
      <c r="BE222" s="175">
        <f>IF(N222="základní",J222,0)</f>
        <v>0</v>
      </c>
      <c r="BF222" s="175">
        <f>IF(N222="snížená",J222,0)</f>
        <v>0</v>
      </c>
      <c r="BG222" s="175">
        <f>IF(N222="zákl. přenesená",J222,0)</f>
        <v>0</v>
      </c>
      <c r="BH222" s="175">
        <f>IF(N222="sníž. přenesená",J222,0)</f>
        <v>0</v>
      </c>
      <c r="BI222" s="175">
        <f>IF(N222="nulová",J222,0)</f>
        <v>0</v>
      </c>
      <c r="BJ222" s="17" t="s">
        <v>144</v>
      </c>
      <c r="BK222" s="175">
        <f>ROUND(I222*H222,2)</f>
        <v>0</v>
      </c>
      <c r="BL222" s="17" t="s">
        <v>143</v>
      </c>
      <c r="BM222" s="17" t="s">
        <v>957</v>
      </c>
    </row>
    <row r="223" spans="2:65" s="1" customFormat="1" ht="66.5" x14ac:dyDescent="0.35">
      <c r="B223" s="34"/>
      <c r="D223" s="186" t="s">
        <v>272</v>
      </c>
      <c r="F223" s="229" t="s">
        <v>958</v>
      </c>
      <c r="I223" s="212"/>
      <c r="L223" s="34"/>
      <c r="M223" s="63"/>
      <c r="N223" s="35"/>
      <c r="O223" s="35"/>
      <c r="P223" s="35"/>
      <c r="Q223" s="35"/>
      <c r="R223" s="35"/>
      <c r="S223" s="35"/>
      <c r="T223" s="64"/>
      <c r="AT223" s="17" t="s">
        <v>272</v>
      </c>
      <c r="AU223" s="17" t="s">
        <v>144</v>
      </c>
    </row>
    <row r="224" spans="2:65" s="1" customFormat="1" ht="22.5" customHeight="1" x14ac:dyDescent="0.35">
      <c r="B224" s="163"/>
      <c r="C224" s="164" t="s">
        <v>301</v>
      </c>
      <c r="D224" s="164" t="s">
        <v>138</v>
      </c>
      <c r="E224" s="165" t="s">
        <v>421</v>
      </c>
      <c r="F224" s="166" t="s">
        <v>422</v>
      </c>
      <c r="G224" s="167" t="s">
        <v>423</v>
      </c>
      <c r="H224" s="168">
        <v>125</v>
      </c>
      <c r="I224" s="169"/>
      <c r="J224" s="170">
        <f>ROUND(I224*H224,2)</f>
        <v>0</v>
      </c>
      <c r="K224" s="166" t="s">
        <v>3</v>
      </c>
      <c r="L224" s="34"/>
      <c r="M224" s="171" t="s">
        <v>3</v>
      </c>
      <c r="N224" s="172" t="s">
        <v>45</v>
      </c>
      <c r="O224" s="35"/>
      <c r="P224" s="173">
        <f>O224*H224</f>
        <v>0</v>
      </c>
      <c r="Q224" s="173">
        <v>0</v>
      </c>
      <c r="R224" s="173">
        <f>Q224*H224</f>
        <v>0</v>
      </c>
      <c r="S224" s="173">
        <v>0</v>
      </c>
      <c r="T224" s="174">
        <f>S224*H224</f>
        <v>0</v>
      </c>
      <c r="AR224" s="17" t="s">
        <v>143</v>
      </c>
      <c r="AT224" s="17" t="s">
        <v>138</v>
      </c>
      <c r="AU224" s="17" t="s">
        <v>144</v>
      </c>
      <c r="AY224" s="17" t="s">
        <v>136</v>
      </c>
      <c r="BE224" s="175">
        <f>IF(N224="základní",J224,0)</f>
        <v>0</v>
      </c>
      <c r="BF224" s="175">
        <f>IF(N224="snížená",J224,0)</f>
        <v>0</v>
      </c>
      <c r="BG224" s="175">
        <f>IF(N224="zákl. přenesená",J224,0)</f>
        <v>0</v>
      </c>
      <c r="BH224" s="175">
        <f>IF(N224="sníž. přenesená",J224,0)</f>
        <v>0</v>
      </c>
      <c r="BI224" s="175">
        <f>IF(N224="nulová",J224,0)</f>
        <v>0</v>
      </c>
      <c r="BJ224" s="17" t="s">
        <v>144</v>
      </c>
      <c r="BK224" s="175">
        <f>ROUND(I224*H224,2)</f>
        <v>0</v>
      </c>
      <c r="BL224" s="17" t="s">
        <v>143</v>
      </c>
      <c r="BM224" s="17" t="s">
        <v>424</v>
      </c>
    </row>
    <row r="225" spans="2:65" s="1" customFormat="1" ht="31.5" customHeight="1" x14ac:dyDescent="0.35">
      <c r="B225" s="163"/>
      <c r="C225" s="164" t="s">
        <v>306</v>
      </c>
      <c r="D225" s="164" t="s">
        <v>138</v>
      </c>
      <c r="E225" s="165" t="s">
        <v>959</v>
      </c>
      <c r="F225" s="166" t="s">
        <v>960</v>
      </c>
      <c r="G225" s="167" t="s">
        <v>141</v>
      </c>
      <c r="H225" s="168">
        <v>1.982</v>
      </c>
      <c r="I225" s="169"/>
      <c r="J225" s="170">
        <f>ROUND(I225*H225,2)</f>
        <v>0</v>
      </c>
      <c r="K225" s="166" t="s">
        <v>142</v>
      </c>
      <c r="L225" s="34"/>
      <c r="M225" s="171" t="s">
        <v>3</v>
      </c>
      <c r="N225" s="172" t="s">
        <v>45</v>
      </c>
      <c r="O225" s="35"/>
      <c r="P225" s="173">
        <f>O225*H225</f>
        <v>0</v>
      </c>
      <c r="Q225" s="173">
        <v>0</v>
      </c>
      <c r="R225" s="173">
        <f>Q225*H225</f>
        <v>0</v>
      </c>
      <c r="S225" s="173">
        <v>1.8</v>
      </c>
      <c r="T225" s="174">
        <f>S225*H225</f>
        <v>3.5676000000000001</v>
      </c>
      <c r="AR225" s="17" t="s">
        <v>143</v>
      </c>
      <c r="AT225" s="17" t="s">
        <v>138</v>
      </c>
      <c r="AU225" s="17" t="s">
        <v>144</v>
      </c>
      <c r="AY225" s="17" t="s">
        <v>136</v>
      </c>
      <c r="BE225" s="175">
        <f>IF(N225="základní",J225,0)</f>
        <v>0</v>
      </c>
      <c r="BF225" s="175">
        <f>IF(N225="snížená",J225,0)</f>
        <v>0</v>
      </c>
      <c r="BG225" s="175">
        <f>IF(N225="zákl. přenesená",J225,0)</f>
        <v>0</v>
      </c>
      <c r="BH225" s="175">
        <f>IF(N225="sníž. přenesená",J225,0)</f>
        <v>0</v>
      </c>
      <c r="BI225" s="175">
        <f>IF(N225="nulová",J225,0)</f>
        <v>0</v>
      </c>
      <c r="BJ225" s="17" t="s">
        <v>144</v>
      </c>
      <c r="BK225" s="175">
        <f>ROUND(I225*H225,2)</f>
        <v>0</v>
      </c>
      <c r="BL225" s="17" t="s">
        <v>143</v>
      </c>
      <c r="BM225" s="17" t="s">
        <v>961</v>
      </c>
    </row>
    <row r="226" spans="2:65" s="11" customFormat="1" ht="12" x14ac:dyDescent="0.35">
      <c r="B226" s="176"/>
      <c r="D226" s="186" t="s">
        <v>146</v>
      </c>
      <c r="E226" s="200" t="s">
        <v>3</v>
      </c>
      <c r="F226" s="195" t="s">
        <v>962</v>
      </c>
      <c r="H226" s="196">
        <v>1.982</v>
      </c>
      <c r="I226" s="181"/>
      <c r="L226" s="176"/>
      <c r="M226" s="182"/>
      <c r="N226" s="183"/>
      <c r="O226" s="183"/>
      <c r="P226" s="183"/>
      <c r="Q226" s="183"/>
      <c r="R226" s="183"/>
      <c r="S226" s="183"/>
      <c r="T226" s="184"/>
      <c r="AT226" s="178" t="s">
        <v>146</v>
      </c>
      <c r="AU226" s="178" t="s">
        <v>144</v>
      </c>
      <c r="AV226" s="11" t="s">
        <v>144</v>
      </c>
      <c r="AW226" s="11" t="s">
        <v>37</v>
      </c>
      <c r="AX226" s="11" t="s">
        <v>22</v>
      </c>
      <c r="AY226" s="178" t="s">
        <v>136</v>
      </c>
    </row>
    <row r="227" spans="2:65" s="1" customFormat="1" ht="31.5" customHeight="1" x14ac:dyDescent="0.35">
      <c r="B227" s="163"/>
      <c r="C227" s="164" t="s">
        <v>312</v>
      </c>
      <c r="D227" s="164" t="s">
        <v>138</v>
      </c>
      <c r="E227" s="165" t="s">
        <v>430</v>
      </c>
      <c r="F227" s="166" t="s">
        <v>431</v>
      </c>
      <c r="G227" s="167" t="s">
        <v>141</v>
      </c>
      <c r="H227" s="168">
        <v>19.338999999999999</v>
      </c>
      <c r="I227" s="169"/>
      <c r="J227" s="170">
        <f>ROUND(I227*H227,2)</f>
        <v>0</v>
      </c>
      <c r="K227" s="166" t="s">
        <v>142</v>
      </c>
      <c r="L227" s="34"/>
      <c r="M227" s="171" t="s">
        <v>3</v>
      </c>
      <c r="N227" s="172" t="s">
        <v>45</v>
      </c>
      <c r="O227" s="35"/>
      <c r="P227" s="173">
        <f>O227*H227</f>
        <v>0</v>
      </c>
      <c r="Q227" s="173">
        <v>0</v>
      </c>
      <c r="R227" s="173">
        <f>Q227*H227</f>
        <v>0</v>
      </c>
      <c r="S227" s="173">
        <v>1.175</v>
      </c>
      <c r="T227" s="174">
        <f>S227*H227</f>
        <v>22.723324999999999</v>
      </c>
      <c r="AR227" s="17" t="s">
        <v>143</v>
      </c>
      <c r="AT227" s="17" t="s">
        <v>138</v>
      </c>
      <c r="AU227" s="17" t="s">
        <v>144</v>
      </c>
      <c r="AY227" s="17" t="s">
        <v>136</v>
      </c>
      <c r="BE227" s="175">
        <f>IF(N227="základní",J227,0)</f>
        <v>0</v>
      </c>
      <c r="BF227" s="175">
        <f>IF(N227="snížená",J227,0)</f>
        <v>0</v>
      </c>
      <c r="BG227" s="175">
        <f>IF(N227="zákl. přenesená",J227,0)</f>
        <v>0</v>
      </c>
      <c r="BH227" s="175">
        <f>IF(N227="sníž. přenesená",J227,0)</f>
        <v>0</v>
      </c>
      <c r="BI227" s="175">
        <f>IF(N227="nulová",J227,0)</f>
        <v>0</v>
      </c>
      <c r="BJ227" s="17" t="s">
        <v>144</v>
      </c>
      <c r="BK227" s="175">
        <f>ROUND(I227*H227,2)</f>
        <v>0</v>
      </c>
      <c r="BL227" s="17" t="s">
        <v>143</v>
      </c>
      <c r="BM227" s="17" t="s">
        <v>432</v>
      </c>
    </row>
    <row r="228" spans="2:65" s="11" customFormat="1" ht="12" x14ac:dyDescent="0.35">
      <c r="B228" s="176"/>
      <c r="D228" s="177" t="s">
        <v>146</v>
      </c>
      <c r="E228" s="178" t="s">
        <v>3</v>
      </c>
      <c r="F228" s="179" t="s">
        <v>963</v>
      </c>
      <c r="H228" s="180">
        <v>16.635999999999999</v>
      </c>
      <c r="I228" s="181"/>
      <c r="L228" s="176"/>
      <c r="M228" s="182"/>
      <c r="N228" s="183"/>
      <c r="O228" s="183"/>
      <c r="P228" s="183"/>
      <c r="Q228" s="183"/>
      <c r="R228" s="183"/>
      <c r="S228" s="183"/>
      <c r="T228" s="184"/>
      <c r="AT228" s="178" t="s">
        <v>146</v>
      </c>
      <c r="AU228" s="178" t="s">
        <v>144</v>
      </c>
      <c r="AV228" s="11" t="s">
        <v>144</v>
      </c>
      <c r="AW228" s="11" t="s">
        <v>37</v>
      </c>
      <c r="AX228" s="11" t="s">
        <v>73</v>
      </c>
      <c r="AY228" s="178" t="s">
        <v>136</v>
      </c>
    </row>
    <row r="229" spans="2:65" s="11" customFormat="1" ht="12" x14ac:dyDescent="0.35">
      <c r="B229" s="176"/>
      <c r="D229" s="177" t="s">
        <v>146</v>
      </c>
      <c r="E229" s="178" t="s">
        <v>3</v>
      </c>
      <c r="F229" s="179" t="s">
        <v>964</v>
      </c>
      <c r="H229" s="180">
        <v>2.7029999999999998</v>
      </c>
      <c r="I229" s="181"/>
      <c r="L229" s="176"/>
      <c r="M229" s="182"/>
      <c r="N229" s="183"/>
      <c r="O229" s="183"/>
      <c r="P229" s="183"/>
      <c r="Q229" s="183"/>
      <c r="R229" s="183"/>
      <c r="S229" s="183"/>
      <c r="T229" s="184"/>
      <c r="AT229" s="178" t="s">
        <v>146</v>
      </c>
      <c r="AU229" s="178" t="s">
        <v>144</v>
      </c>
      <c r="AV229" s="11" t="s">
        <v>144</v>
      </c>
      <c r="AW229" s="11" t="s">
        <v>37</v>
      </c>
      <c r="AX229" s="11" t="s">
        <v>73</v>
      </c>
      <c r="AY229" s="178" t="s">
        <v>136</v>
      </c>
    </row>
    <row r="230" spans="2:65" s="12" customFormat="1" ht="12" x14ac:dyDescent="0.35">
      <c r="B230" s="185"/>
      <c r="D230" s="186" t="s">
        <v>146</v>
      </c>
      <c r="E230" s="187" t="s">
        <v>3</v>
      </c>
      <c r="F230" s="188" t="s">
        <v>149</v>
      </c>
      <c r="H230" s="189">
        <v>19.338999999999999</v>
      </c>
      <c r="I230" s="190"/>
      <c r="L230" s="185"/>
      <c r="M230" s="191"/>
      <c r="N230" s="192"/>
      <c r="O230" s="192"/>
      <c r="P230" s="192"/>
      <c r="Q230" s="192"/>
      <c r="R230" s="192"/>
      <c r="S230" s="192"/>
      <c r="T230" s="193"/>
      <c r="AT230" s="194" t="s">
        <v>146</v>
      </c>
      <c r="AU230" s="194" t="s">
        <v>144</v>
      </c>
      <c r="AV230" s="12" t="s">
        <v>143</v>
      </c>
      <c r="AW230" s="12" t="s">
        <v>37</v>
      </c>
      <c r="AX230" s="12" t="s">
        <v>22</v>
      </c>
      <c r="AY230" s="194" t="s">
        <v>136</v>
      </c>
    </row>
    <row r="231" spans="2:65" s="1" customFormat="1" ht="22.5" customHeight="1" x14ac:dyDescent="0.35">
      <c r="B231" s="163"/>
      <c r="C231" s="164" t="s">
        <v>317</v>
      </c>
      <c r="D231" s="164" t="s">
        <v>138</v>
      </c>
      <c r="E231" s="165" t="s">
        <v>965</v>
      </c>
      <c r="F231" s="166" t="s">
        <v>966</v>
      </c>
      <c r="G231" s="167" t="s">
        <v>476</v>
      </c>
      <c r="H231" s="168">
        <v>15.4</v>
      </c>
      <c r="I231" s="169"/>
      <c r="J231" s="170">
        <f>ROUND(I231*H231,2)</f>
        <v>0</v>
      </c>
      <c r="K231" s="166" t="s">
        <v>142</v>
      </c>
      <c r="L231" s="34"/>
      <c r="M231" s="171" t="s">
        <v>3</v>
      </c>
      <c r="N231" s="172" t="s">
        <v>45</v>
      </c>
      <c r="O231" s="35"/>
      <c r="P231" s="173">
        <f>O231*H231</f>
        <v>0</v>
      </c>
      <c r="Q231" s="173">
        <v>0</v>
      </c>
      <c r="R231" s="173">
        <f>Q231*H231</f>
        <v>0</v>
      </c>
      <c r="S231" s="173">
        <v>7.0000000000000007E-2</v>
      </c>
      <c r="T231" s="174">
        <f>S231*H231</f>
        <v>1.0780000000000001</v>
      </c>
      <c r="AR231" s="17" t="s">
        <v>143</v>
      </c>
      <c r="AT231" s="17" t="s">
        <v>138</v>
      </c>
      <c r="AU231" s="17" t="s">
        <v>144</v>
      </c>
      <c r="AY231" s="17" t="s">
        <v>136</v>
      </c>
      <c r="BE231" s="175">
        <f>IF(N231="základní",J231,0)</f>
        <v>0</v>
      </c>
      <c r="BF231" s="175">
        <f>IF(N231="snížená",J231,0)</f>
        <v>0</v>
      </c>
      <c r="BG231" s="175">
        <f>IF(N231="zákl. přenesená",J231,0)</f>
        <v>0</v>
      </c>
      <c r="BH231" s="175">
        <f>IF(N231="sníž. přenesená",J231,0)</f>
        <v>0</v>
      </c>
      <c r="BI231" s="175">
        <f>IF(N231="nulová",J231,0)</f>
        <v>0</v>
      </c>
      <c r="BJ231" s="17" t="s">
        <v>144</v>
      </c>
      <c r="BK231" s="175">
        <f>ROUND(I231*H231,2)</f>
        <v>0</v>
      </c>
      <c r="BL231" s="17" t="s">
        <v>143</v>
      </c>
      <c r="BM231" s="17" t="s">
        <v>967</v>
      </c>
    </row>
    <row r="232" spans="2:65" s="11" customFormat="1" ht="12" x14ac:dyDescent="0.35">
      <c r="B232" s="176"/>
      <c r="D232" s="186" t="s">
        <v>146</v>
      </c>
      <c r="E232" s="200" t="s">
        <v>3</v>
      </c>
      <c r="F232" s="195" t="s">
        <v>968</v>
      </c>
      <c r="H232" s="196">
        <v>15.4</v>
      </c>
      <c r="I232" s="181"/>
      <c r="L232" s="176"/>
      <c r="M232" s="182"/>
      <c r="N232" s="183"/>
      <c r="O232" s="183"/>
      <c r="P232" s="183"/>
      <c r="Q232" s="183"/>
      <c r="R232" s="183"/>
      <c r="S232" s="183"/>
      <c r="T232" s="184"/>
      <c r="AT232" s="178" t="s">
        <v>146</v>
      </c>
      <c r="AU232" s="178" t="s">
        <v>144</v>
      </c>
      <c r="AV232" s="11" t="s">
        <v>144</v>
      </c>
      <c r="AW232" s="11" t="s">
        <v>37</v>
      </c>
      <c r="AX232" s="11" t="s">
        <v>22</v>
      </c>
      <c r="AY232" s="178" t="s">
        <v>136</v>
      </c>
    </row>
    <row r="233" spans="2:65" s="1" customFormat="1" ht="31.5" customHeight="1" x14ac:dyDescent="0.35">
      <c r="B233" s="163"/>
      <c r="C233" s="164" t="s">
        <v>322</v>
      </c>
      <c r="D233" s="164" t="s">
        <v>138</v>
      </c>
      <c r="E233" s="165" t="s">
        <v>969</v>
      </c>
      <c r="F233" s="166" t="s">
        <v>970</v>
      </c>
      <c r="G233" s="167" t="s">
        <v>141</v>
      </c>
      <c r="H233" s="168">
        <v>0.104</v>
      </c>
      <c r="I233" s="169"/>
      <c r="J233" s="170">
        <f>ROUND(I233*H233,2)</f>
        <v>0</v>
      </c>
      <c r="K233" s="166" t="s">
        <v>142</v>
      </c>
      <c r="L233" s="34"/>
      <c r="M233" s="171" t="s">
        <v>3</v>
      </c>
      <c r="N233" s="172" t="s">
        <v>45</v>
      </c>
      <c r="O233" s="35"/>
      <c r="P233" s="173">
        <f>O233*H233</f>
        <v>0</v>
      </c>
      <c r="Q233" s="173">
        <v>0</v>
      </c>
      <c r="R233" s="173">
        <f>Q233*H233</f>
        <v>0</v>
      </c>
      <c r="S233" s="173">
        <v>2.4</v>
      </c>
      <c r="T233" s="174">
        <f>S233*H233</f>
        <v>0.24959999999999999</v>
      </c>
      <c r="AR233" s="17" t="s">
        <v>143</v>
      </c>
      <c r="AT233" s="17" t="s">
        <v>138</v>
      </c>
      <c r="AU233" s="17" t="s">
        <v>144</v>
      </c>
      <c r="AY233" s="17" t="s">
        <v>136</v>
      </c>
      <c r="BE233" s="175">
        <f>IF(N233="základní",J233,0)</f>
        <v>0</v>
      </c>
      <c r="BF233" s="175">
        <f>IF(N233="snížená",J233,0)</f>
        <v>0</v>
      </c>
      <c r="BG233" s="175">
        <f>IF(N233="zákl. přenesená",J233,0)</f>
        <v>0</v>
      </c>
      <c r="BH233" s="175">
        <f>IF(N233="sníž. přenesená",J233,0)</f>
        <v>0</v>
      </c>
      <c r="BI233" s="175">
        <f>IF(N233="nulová",J233,0)</f>
        <v>0</v>
      </c>
      <c r="BJ233" s="17" t="s">
        <v>144</v>
      </c>
      <c r="BK233" s="175">
        <f>ROUND(I233*H233,2)</f>
        <v>0</v>
      </c>
      <c r="BL233" s="17" t="s">
        <v>143</v>
      </c>
      <c r="BM233" s="17" t="s">
        <v>971</v>
      </c>
    </row>
    <row r="234" spans="2:65" s="1" customFormat="1" ht="28.5" x14ac:dyDescent="0.35">
      <c r="B234" s="34"/>
      <c r="D234" s="177" t="s">
        <v>272</v>
      </c>
      <c r="F234" s="211" t="s">
        <v>972</v>
      </c>
      <c r="I234" s="212"/>
      <c r="L234" s="34"/>
      <c r="M234" s="63"/>
      <c r="N234" s="35"/>
      <c r="O234" s="35"/>
      <c r="P234" s="35"/>
      <c r="Q234" s="35"/>
      <c r="R234" s="35"/>
      <c r="S234" s="35"/>
      <c r="T234" s="64"/>
      <c r="AT234" s="17" t="s">
        <v>272</v>
      </c>
      <c r="AU234" s="17" t="s">
        <v>144</v>
      </c>
    </row>
    <row r="235" spans="2:65" s="11" customFormat="1" ht="12" x14ac:dyDescent="0.35">
      <c r="B235" s="176"/>
      <c r="D235" s="186" t="s">
        <v>146</v>
      </c>
      <c r="E235" s="200" t="s">
        <v>3</v>
      </c>
      <c r="F235" s="195" t="s">
        <v>973</v>
      </c>
      <c r="H235" s="196">
        <v>0.104</v>
      </c>
      <c r="I235" s="181"/>
      <c r="L235" s="176"/>
      <c r="M235" s="182"/>
      <c r="N235" s="183"/>
      <c r="O235" s="183"/>
      <c r="P235" s="183"/>
      <c r="Q235" s="183"/>
      <c r="R235" s="183"/>
      <c r="S235" s="183"/>
      <c r="T235" s="184"/>
      <c r="AT235" s="178" t="s">
        <v>146</v>
      </c>
      <c r="AU235" s="178" t="s">
        <v>144</v>
      </c>
      <c r="AV235" s="11" t="s">
        <v>144</v>
      </c>
      <c r="AW235" s="11" t="s">
        <v>37</v>
      </c>
      <c r="AX235" s="11" t="s">
        <v>22</v>
      </c>
      <c r="AY235" s="178" t="s">
        <v>136</v>
      </c>
    </row>
    <row r="236" spans="2:65" s="1" customFormat="1" ht="22.5" customHeight="1" x14ac:dyDescent="0.35">
      <c r="B236" s="163"/>
      <c r="C236" s="164" t="s">
        <v>331</v>
      </c>
      <c r="D236" s="164" t="s">
        <v>138</v>
      </c>
      <c r="E236" s="165" t="s">
        <v>435</v>
      </c>
      <c r="F236" s="166" t="s">
        <v>436</v>
      </c>
      <c r="G236" s="167" t="s">
        <v>141</v>
      </c>
      <c r="H236" s="168">
        <v>24.100999999999999</v>
      </c>
      <c r="I236" s="169"/>
      <c r="J236" s="170">
        <f>ROUND(I236*H236,2)</f>
        <v>0</v>
      </c>
      <c r="K236" s="166" t="s">
        <v>142</v>
      </c>
      <c r="L236" s="34"/>
      <c r="M236" s="171" t="s">
        <v>3</v>
      </c>
      <c r="N236" s="172" t="s">
        <v>45</v>
      </c>
      <c r="O236" s="35"/>
      <c r="P236" s="173">
        <f>O236*H236</f>
        <v>0</v>
      </c>
      <c r="Q236" s="173">
        <v>0</v>
      </c>
      <c r="R236" s="173">
        <f>Q236*H236</f>
        <v>0</v>
      </c>
      <c r="S236" s="173">
        <v>2.2000000000000002</v>
      </c>
      <c r="T236" s="174">
        <f>S236*H236</f>
        <v>53.022200000000005</v>
      </c>
      <c r="AR236" s="17" t="s">
        <v>143</v>
      </c>
      <c r="AT236" s="17" t="s">
        <v>138</v>
      </c>
      <c r="AU236" s="17" t="s">
        <v>144</v>
      </c>
      <c r="AY236" s="17" t="s">
        <v>136</v>
      </c>
      <c r="BE236" s="175">
        <f>IF(N236="základní",J236,0)</f>
        <v>0</v>
      </c>
      <c r="BF236" s="175">
        <f>IF(N236="snížená",J236,0)</f>
        <v>0</v>
      </c>
      <c r="BG236" s="175">
        <f>IF(N236="zákl. přenesená",J236,0)</f>
        <v>0</v>
      </c>
      <c r="BH236" s="175">
        <f>IF(N236="sníž. přenesená",J236,0)</f>
        <v>0</v>
      </c>
      <c r="BI236" s="175">
        <f>IF(N236="nulová",J236,0)</f>
        <v>0</v>
      </c>
      <c r="BJ236" s="17" t="s">
        <v>144</v>
      </c>
      <c r="BK236" s="175">
        <f>ROUND(I236*H236,2)</f>
        <v>0</v>
      </c>
      <c r="BL236" s="17" t="s">
        <v>143</v>
      </c>
      <c r="BM236" s="17" t="s">
        <v>437</v>
      </c>
    </row>
    <row r="237" spans="2:65" s="11" customFormat="1" ht="12" x14ac:dyDescent="0.35">
      <c r="B237" s="176"/>
      <c r="D237" s="177" t="s">
        <v>146</v>
      </c>
      <c r="E237" s="178" t="s">
        <v>3</v>
      </c>
      <c r="F237" s="179" t="s">
        <v>974</v>
      </c>
      <c r="H237" s="180">
        <v>6.3179999999999996</v>
      </c>
      <c r="I237" s="181"/>
      <c r="L237" s="176"/>
      <c r="M237" s="182"/>
      <c r="N237" s="183"/>
      <c r="O237" s="183"/>
      <c r="P237" s="183"/>
      <c r="Q237" s="183"/>
      <c r="R237" s="183"/>
      <c r="S237" s="183"/>
      <c r="T237" s="184"/>
      <c r="AT237" s="178" t="s">
        <v>146</v>
      </c>
      <c r="AU237" s="178" t="s">
        <v>144</v>
      </c>
      <c r="AV237" s="11" t="s">
        <v>144</v>
      </c>
      <c r="AW237" s="11" t="s">
        <v>37</v>
      </c>
      <c r="AX237" s="11" t="s">
        <v>73</v>
      </c>
      <c r="AY237" s="178" t="s">
        <v>136</v>
      </c>
    </row>
    <row r="238" spans="2:65" s="11" customFormat="1" ht="12" x14ac:dyDescent="0.35">
      <c r="B238" s="176"/>
      <c r="D238" s="177" t="s">
        <v>146</v>
      </c>
      <c r="E238" s="178" t="s">
        <v>3</v>
      </c>
      <c r="F238" s="179" t="s">
        <v>975</v>
      </c>
      <c r="H238" s="180">
        <v>17.783000000000001</v>
      </c>
      <c r="I238" s="181"/>
      <c r="L238" s="176"/>
      <c r="M238" s="182"/>
      <c r="N238" s="183"/>
      <c r="O238" s="183"/>
      <c r="P238" s="183"/>
      <c r="Q238" s="183"/>
      <c r="R238" s="183"/>
      <c r="S238" s="183"/>
      <c r="T238" s="184"/>
      <c r="AT238" s="178" t="s">
        <v>146</v>
      </c>
      <c r="AU238" s="178" t="s">
        <v>144</v>
      </c>
      <c r="AV238" s="11" t="s">
        <v>144</v>
      </c>
      <c r="AW238" s="11" t="s">
        <v>37</v>
      </c>
      <c r="AX238" s="11" t="s">
        <v>73</v>
      </c>
      <c r="AY238" s="178" t="s">
        <v>136</v>
      </c>
    </row>
    <row r="239" spans="2:65" s="12" customFormat="1" ht="12" x14ac:dyDescent="0.35">
      <c r="B239" s="185"/>
      <c r="D239" s="186" t="s">
        <v>146</v>
      </c>
      <c r="E239" s="187" t="s">
        <v>3</v>
      </c>
      <c r="F239" s="188" t="s">
        <v>149</v>
      </c>
      <c r="H239" s="189">
        <v>24.100999999999999</v>
      </c>
      <c r="I239" s="190"/>
      <c r="L239" s="185"/>
      <c r="M239" s="191"/>
      <c r="N239" s="192"/>
      <c r="O239" s="192"/>
      <c r="P239" s="192"/>
      <c r="Q239" s="192"/>
      <c r="R239" s="192"/>
      <c r="S239" s="192"/>
      <c r="T239" s="193"/>
      <c r="AT239" s="194" t="s">
        <v>146</v>
      </c>
      <c r="AU239" s="194" t="s">
        <v>144</v>
      </c>
      <c r="AV239" s="12" t="s">
        <v>143</v>
      </c>
      <c r="AW239" s="12" t="s">
        <v>37</v>
      </c>
      <c r="AX239" s="12" t="s">
        <v>22</v>
      </c>
      <c r="AY239" s="194" t="s">
        <v>136</v>
      </c>
    </row>
    <row r="240" spans="2:65" s="1" customFormat="1" ht="31.5" customHeight="1" x14ac:dyDescent="0.35">
      <c r="B240" s="163"/>
      <c r="C240" s="164" t="s">
        <v>336</v>
      </c>
      <c r="D240" s="164" t="s">
        <v>138</v>
      </c>
      <c r="E240" s="165" t="s">
        <v>441</v>
      </c>
      <c r="F240" s="166" t="s">
        <v>442</v>
      </c>
      <c r="G240" s="167" t="s">
        <v>205</v>
      </c>
      <c r="H240" s="168">
        <v>151.6</v>
      </c>
      <c r="I240" s="169"/>
      <c r="J240" s="170">
        <f>ROUND(I240*H240,2)</f>
        <v>0</v>
      </c>
      <c r="K240" s="166" t="s">
        <v>142</v>
      </c>
      <c r="L240" s="34"/>
      <c r="M240" s="171" t="s">
        <v>3</v>
      </c>
      <c r="N240" s="172" t="s">
        <v>45</v>
      </c>
      <c r="O240" s="35"/>
      <c r="P240" s="173">
        <f>O240*H240</f>
        <v>0</v>
      </c>
      <c r="Q240" s="173">
        <v>0</v>
      </c>
      <c r="R240" s="173">
        <f>Q240*H240</f>
        <v>0</v>
      </c>
      <c r="S240" s="173">
        <v>4.4999999999999998E-2</v>
      </c>
      <c r="T240" s="174">
        <f>S240*H240</f>
        <v>6.8219999999999992</v>
      </c>
      <c r="AR240" s="17" t="s">
        <v>143</v>
      </c>
      <c r="AT240" s="17" t="s">
        <v>138</v>
      </c>
      <c r="AU240" s="17" t="s">
        <v>144</v>
      </c>
      <c r="AY240" s="17" t="s">
        <v>136</v>
      </c>
      <c r="BE240" s="175">
        <f>IF(N240="základní",J240,0)</f>
        <v>0</v>
      </c>
      <c r="BF240" s="175">
        <f>IF(N240="snížená",J240,0)</f>
        <v>0</v>
      </c>
      <c r="BG240" s="175">
        <f>IF(N240="zákl. přenesená",J240,0)</f>
        <v>0</v>
      </c>
      <c r="BH240" s="175">
        <f>IF(N240="sníž. přenesená",J240,0)</f>
        <v>0</v>
      </c>
      <c r="BI240" s="175">
        <f>IF(N240="nulová",J240,0)</f>
        <v>0</v>
      </c>
      <c r="BJ240" s="17" t="s">
        <v>144</v>
      </c>
      <c r="BK240" s="175">
        <f>ROUND(I240*H240,2)</f>
        <v>0</v>
      </c>
      <c r="BL240" s="17" t="s">
        <v>143</v>
      </c>
      <c r="BM240" s="17" t="s">
        <v>443</v>
      </c>
    </row>
    <row r="241" spans="2:65" s="11" customFormat="1" ht="12" x14ac:dyDescent="0.35">
      <c r="B241" s="176"/>
      <c r="D241" s="186" t="s">
        <v>146</v>
      </c>
      <c r="E241" s="200" t="s">
        <v>3</v>
      </c>
      <c r="F241" s="195" t="s">
        <v>976</v>
      </c>
      <c r="H241" s="196">
        <v>151.6</v>
      </c>
      <c r="I241" s="181"/>
      <c r="L241" s="176"/>
      <c r="M241" s="182"/>
      <c r="N241" s="183"/>
      <c r="O241" s="183"/>
      <c r="P241" s="183"/>
      <c r="Q241" s="183"/>
      <c r="R241" s="183"/>
      <c r="S241" s="183"/>
      <c r="T241" s="184"/>
      <c r="AT241" s="178" t="s">
        <v>146</v>
      </c>
      <c r="AU241" s="178" t="s">
        <v>144</v>
      </c>
      <c r="AV241" s="11" t="s">
        <v>144</v>
      </c>
      <c r="AW241" s="11" t="s">
        <v>37</v>
      </c>
      <c r="AX241" s="11" t="s">
        <v>22</v>
      </c>
      <c r="AY241" s="178" t="s">
        <v>136</v>
      </c>
    </row>
    <row r="242" spans="2:65" s="1" customFormat="1" ht="31.5" customHeight="1" x14ac:dyDescent="0.35">
      <c r="B242" s="163"/>
      <c r="C242" s="164" t="s">
        <v>345</v>
      </c>
      <c r="D242" s="164" t="s">
        <v>138</v>
      </c>
      <c r="E242" s="165" t="s">
        <v>446</v>
      </c>
      <c r="F242" s="166" t="s">
        <v>447</v>
      </c>
      <c r="G242" s="167" t="s">
        <v>205</v>
      </c>
      <c r="H242" s="168">
        <v>41.55</v>
      </c>
      <c r="I242" s="169"/>
      <c r="J242" s="170">
        <f>ROUND(I242*H242,2)</f>
        <v>0</v>
      </c>
      <c r="K242" s="166" t="s">
        <v>142</v>
      </c>
      <c r="L242" s="34"/>
      <c r="M242" s="171" t="s">
        <v>3</v>
      </c>
      <c r="N242" s="172" t="s">
        <v>45</v>
      </c>
      <c r="O242" s="35"/>
      <c r="P242" s="173">
        <f>O242*H242</f>
        <v>0</v>
      </c>
      <c r="Q242" s="173">
        <v>0</v>
      </c>
      <c r="R242" s="173">
        <f>Q242*H242</f>
        <v>0</v>
      </c>
      <c r="S242" s="173">
        <v>5.7000000000000002E-2</v>
      </c>
      <c r="T242" s="174">
        <f>S242*H242</f>
        <v>2.36835</v>
      </c>
      <c r="AR242" s="17" t="s">
        <v>143</v>
      </c>
      <c r="AT242" s="17" t="s">
        <v>138</v>
      </c>
      <c r="AU242" s="17" t="s">
        <v>144</v>
      </c>
      <c r="AY242" s="17" t="s">
        <v>136</v>
      </c>
      <c r="BE242" s="175">
        <f>IF(N242="základní",J242,0)</f>
        <v>0</v>
      </c>
      <c r="BF242" s="175">
        <f>IF(N242="snížená",J242,0)</f>
        <v>0</v>
      </c>
      <c r="BG242" s="175">
        <f>IF(N242="zákl. přenesená",J242,0)</f>
        <v>0</v>
      </c>
      <c r="BH242" s="175">
        <f>IF(N242="sníž. přenesená",J242,0)</f>
        <v>0</v>
      </c>
      <c r="BI242" s="175">
        <f>IF(N242="nulová",J242,0)</f>
        <v>0</v>
      </c>
      <c r="BJ242" s="17" t="s">
        <v>144</v>
      </c>
      <c r="BK242" s="175">
        <f>ROUND(I242*H242,2)</f>
        <v>0</v>
      </c>
      <c r="BL242" s="17" t="s">
        <v>143</v>
      </c>
      <c r="BM242" s="17" t="s">
        <v>448</v>
      </c>
    </row>
    <row r="243" spans="2:65" s="11" customFormat="1" ht="12" x14ac:dyDescent="0.35">
      <c r="B243" s="176"/>
      <c r="D243" s="177" t="s">
        <v>146</v>
      </c>
      <c r="E243" s="178" t="s">
        <v>3</v>
      </c>
      <c r="F243" s="179" t="s">
        <v>977</v>
      </c>
      <c r="H243" s="180">
        <v>25.3</v>
      </c>
      <c r="I243" s="181"/>
      <c r="L243" s="176"/>
      <c r="M243" s="182"/>
      <c r="N243" s="183"/>
      <c r="O243" s="183"/>
      <c r="P243" s="183"/>
      <c r="Q243" s="183"/>
      <c r="R243" s="183"/>
      <c r="S243" s="183"/>
      <c r="T243" s="184"/>
      <c r="AT243" s="178" t="s">
        <v>146</v>
      </c>
      <c r="AU243" s="178" t="s">
        <v>144</v>
      </c>
      <c r="AV243" s="11" t="s">
        <v>144</v>
      </c>
      <c r="AW243" s="11" t="s">
        <v>37</v>
      </c>
      <c r="AX243" s="11" t="s">
        <v>73</v>
      </c>
      <c r="AY243" s="178" t="s">
        <v>136</v>
      </c>
    </row>
    <row r="244" spans="2:65" s="11" customFormat="1" ht="12" x14ac:dyDescent="0.35">
      <c r="B244" s="176"/>
      <c r="D244" s="177" t="s">
        <v>146</v>
      </c>
      <c r="E244" s="178" t="s">
        <v>3</v>
      </c>
      <c r="F244" s="179" t="s">
        <v>978</v>
      </c>
      <c r="H244" s="180">
        <v>16.25</v>
      </c>
      <c r="I244" s="181"/>
      <c r="L244" s="176"/>
      <c r="M244" s="182"/>
      <c r="N244" s="183"/>
      <c r="O244" s="183"/>
      <c r="P244" s="183"/>
      <c r="Q244" s="183"/>
      <c r="R244" s="183"/>
      <c r="S244" s="183"/>
      <c r="T244" s="184"/>
      <c r="AT244" s="178" t="s">
        <v>146</v>
      </c>
      <c r="AU244" s="178" t="s">
        <v>144</v>
      </c>
      <c r="AV244" s="11" t="s">
        <v>144</v>
      </c>
      <c r="AW244" s="11" t="s">
        <v>37</v>
      </c>
      <c r="AX244" s="11" t="s">
        <v>73</v>
      </c>
      <c r="AY244" s="178" t="s">
        <v>136</v>
      </c>
    </row>
    <row r="245" spans="2:65" s="12" customFormat="1" ht="12" x14ac:dyDescent="0.35">
      <c r="B245" s="185"/>
      <c r="D245" s="186" t="s">
        <v>146</v>
      </c>
      <c r="E245" s="187" t="s">
        <v>3</v>
      </c>
      <c r="F245" s="188" t="s">
        <v>149</v>
      </c>
      <c r="H245" s="189">
        <v>41.55</v>
      </c>
      <c r="I245" s="190"/>
      <c r="L245" s="185"/>
      <c r="M245" s="191"/>
      <c r="N245" s="192"/>
      <c r="O245" s="192"/>
      <c r="P245" s="192"/>
      <c r="Q245" s="192"/>
      <c r="R245" s="192"/>
      <c r="S245" s="192"/>
      <c r="T245" s="193"/>
      <c r="AT245" s="194" t="s">
        <v>146</v>
      </c>
      <c r="AU245" s="194" t="s">
        <v>144</v>
      </c>
      <c r="AV245" s="12" t="s">
        <v>143</v>
      </c>
      <c r="AW245" s="12" t="s">
        <v>37</v>
      </c>
      <c r="AX245" s="12" t="s">
        <v>22</v>
      </c>
      <c r="AY245" s="194" t="s">
        <v>136</v>
      </c>
    </row>
    <row r="246" spans="2:65" s="1" customFormat="1" ht="22.5" customHeight="1" x14ac:dyDescent="0.35">
      <c r="B246" s="163"/>
      <c r="C246" s="164" t="s">
        <v>350</v>
      </c>
      <c r="D246" s="164" t="s">
        <v>138</v>
      </c>
      <c r="E246" s="165" t="s">
        <v>452</v>
      </c>
      <c r="F246" s="166" t="s">
        <v>453</v>
      </c>
      <c r="G246" s="167" t="s">
        <v>141</v>
      </c>
      <c r="H246" s="168">
        <v>18.138999999999999</v>
      </c>
      <c r="I246" s="169"/>
      <c r="J246" s="170">
        <f>ROUND(I246*H246,2)</f>
        <v>0</v>
      </c>
      <c r="K246" s="166" t="s">
        <v>142</v>
      </c>
      <c r="L246" s="34"/>
      <c r="M246" s="171" t="s">
        <v>3</v>
      </c>
      <c r="N246" s="172" t="s">
        <v>45</v>
      </c>
      <c r="O246" s="35"/>
      <c r="P246" s="173">
        <f>O246*H246</f>
        <v>0</v>
      </c>
      <c r="Q246" s="173">
        <v>0</v>
      </c>
      <c r="R246" s="173">
        <f>Q246*H246</f>
        <v>0</v>
      </c>
      <c r="S246" s="173">
        <v>1.4</v>
      </c>
      <c r="T246" s="174">
        <f>S246*H246</f>
        <v>25.394599999999997</v>
      </c>
      <c r="AR246" s="17" t="s">
        <v>143</v>
      </c>
      <c r="AT246" s="17" t="s">
        <v>138</v>
      </c>
      <c r="AU246" s="17" t="s">
        <v>144</v>
      </c>
      <c r="AY246" s="17" t="s">
        <v>136</v>
      </c>
      <c r="BE246" s="175">
        <f>IF(N246="základní",J246,0)</f>
        <v>0</v>
      </c>
      <c r="BF246" s="175">
        <f>IF(N246="snížená",J246,0)</f>
        <v>0</v>
      </c>
      <c r="BG246" s="175">
        <f>IF(N246="zákl. přenesená",J246,0)</f>
        <v>0</v>
      </c>
      <c r="BH246" s="175">
        <f>IF(N246="sníž. přenesená",J246,0)</f>
        <v>0</v>
      </c>
      <c r="BI246" s="175">
        <f>IF(N246="nulová",J246,0)</f>
        <v>0</v>
      </c>
      <c r="BJ246" s="17" t="s">
        <v>144</v>
      </c>
      <c r="BK246" s="175">
        <f>ROUND(I246*H246,2)</f>
        <v>0</v>
      </c>
      <c r="BL246" s="17" t="s">
        <v>143</v>
      </c>
      <c r="BM246" s="17" t="s">
        <v>454</v>
      </c>
    </row>
    <row r="247" spans="2:65" s="11" customFormat="1" ht="12" x14ac:dyDescent="0.35">
      <c r="B247" s="176"/>
      <c r="D247" s="186" t="s">
        <v>146</v>
      </c>
      <c r="E247" s="200" t="s">
        <v>3</v>
      </c>
      <c r="F247" s="195" t="s">
        <v>979</v>
      </c>
      <c r="H247" s="196">
        <v>18.138999999999999</v>
      </c>
      <c r="I247" s="181"/>
      <c r="L247" s="176"/>
      <c r="M247" s="182"/>
      <c r="N247" s="183"/>
      <c r="O247" s="183"/>
      <c r="P247" s="183"/>
      <c r="Q247" s="183"/>
      <c r="R247" s="183"/>
      <c r="S247" s="183"/>
      <c r="T247" s="184"/>
      <c r="AT247" s="178" t="s">
        <v>146</v>
      </c>
      <c r="AU247" s="178" t="s">
        <v>144</v>
      </c>
      <c r="AV247" s="11" t="s">
        <v>144</v>
      </c>
      <c r="AW247" s="11" t="s">
        <v>37</v>
      </c>
      <c r="AX247" s="11" t="s">
        <v>22</v>
      </c>
      <c r="AY247" s="178" t="s">
        <v>136</v>
      </c>
    </row>
    <row r="248" spans="2:65" s="1" customFormat="1" ht="31.5" customHeight="1" x14ac:dyDescent="0.35">
      <c r="B248" s="163"/>
      <c r="C248" s="164" t="s">
        <v>355</v>
      </c>
      <c r="D248" s="164" t="s">
        <v>138</v>
      </c>
      <c r="E248" s="165" t="s">
        <v>980</v>
      </c>
      <c r="F248" s="166" t="s">
        <v>981</v>
      </c>
      <c r="G248" s="167" t="s">
        <v>205</v>
      </c>
      <c r="H248" s="168">
        <v>30.45</v>
      </c>
      <c r="I248" s="169"/>
      <c r="J248" s="170">
        <f>ROUND(I248*H248,2)</f>
        <v>0</v>
      </c>
      <c r="K248" s="166" t="s">
        <v>142</v>
      </c>
      <c r="L248" s="34"/>
      <c r="M248" s="171" t="s">
        <v>3</v>
      </c>
      <c r="N248" s="172" t="s">
        <v>45</v>
      </c>
      <c r="O248" s="35"/>
      <c r="P248" s="173">
        <f>O248*H248</f>
        <v>0</v>
      </c>
      <c r="Q248" s="173">
        <v>0</v>
      </c>
      <c r="R248" s="173">
        <f>Q248*H248</f>
        <v>0</v>
      </c>
      <c r="S248" s="173">
        <v>7.5999999999999998E-2</v>
      </c>
      <c r="T248" s="174">
        <f>S248*H248</f>
        <v>2.3142</v>
      </c>
      <c r="AR248" s="17" t="s">
        <v>143</v>
      </c>
      <c r="AT248" s="17" t="s">
        <v>138</v>
      </c>
      <c r="AU248" s="17" t="s">
        <v>144</v>
      </c>
      <c r="AY248" s="17" t="s">
        <v>136</v>
      </c>
      <c r="BE248" s="175">
        <f>IF(N248="základní",J248,0)</f>
        <v>0</v>
      </c>
      <c r="BF248" s="175">
        <f>IF(N248="snížená",J248,0)</f>
        <v>0</v>
      </c>
      <c r="BG248" s="175">
        <f>IF(N248="zákl. přenesená",J248,0)</f>
        <v>0</v>
      </c>
      <c r="BH248" s="175">
        <f>IF(N248="sníž. přenesená",J248,0)</f>
        <v>0</v>
      </c>
      <c r="BI248" s="175">
        <f>IF(N248="nulová",J248,0)</f>
        <v>0</v>
      </c>
      <c r="BJ248" s="17" t="s">
        <v>144</v>
      </c>
      <c r="BK248" s="175">
        <f>ROUND(I248*H248,2)</f>
        <v>0</v>
      </c>
      <c r="BL248" s="17" t="s">
        <v>143</v>
      </c>
      <c r="BM248" s="17" t="s">
        <v>982</v>
      </c>
    </row>
    <row r="249" spans="2:65" s="11" customFormat="1" ht="12" x14ac:dyDescent="0.35">
      <c r="B249" s="176"/>
      <c r="D249" s="177" t="s">
        <v>146</v>
      </c>
      <c r="E249" s="178" t="s">
        <v>3</v>
      </c>
      <c r="F249" s="179" t="s">
        <v>983</v>
      </c>
      <c r="H249" s="180">
        <v>13.02</v>
      </c>
      <c r="I249" s="181"/>
      <c r="L249" s="176"/>
      <c r="M249" s="182"/>
      <c r="N249" s="183"/>
      <c r="O249" s="183"/>
      <c r="P249" s="183"/>
      <c r="Q249" s="183"/>
      <c r="R249" s="183"/>
      <c r="S249" s="183"/>
      <c r="T249" s="184"/>
      <c r="AT249" s="178" t="s">
        <v>146</v>
      </c>
      <c r="AU249" s="178" t="s">
        <v>144</v>
      </c>
      <c r="AV249" s="11" t="s">
        <v>144</v>
      </c>
      <c r="AW249" s="11" t="s">
        <v>37</v>
      </c>
      <c r="AX249" s="11" t="s">
        <v>73</v>
      </c>
      <c r="AY249" s="178" t="s">
        <v>136</v>
      </c>
    </row>
    <row r="250" spans="2:65" s="11" customFormat="1" ht="12" x14ac:dyDescent="0.35">
      <c r="B250" s="176"/>
      <c r="D250" s="177" t="s">
        <v>146</v>
      </c>
      <c r="E250" s="178" t="s">
        <v>3</v>
      </c>
      <c r="F250" s="179" t="s">
        <v>984</v>
      </c>
      <c r="H250" s="180">
        <v>17.43</v>
      </c>
      <c r="I250" s="181"/>
      <c r="L250" s="176"/>
      <c r="M250" s="182"/>
      <c r="N250" s="183"/>
      <c r="O250" s="183"/>
      <c r="P250" s="183"/>
      <c r="Q250" s="183"/>
      <c r="R250" s="183"/>
      <c r="S250" s="183"/>
      <c r="T250" s="184"/>
      <c r="AT250" s="178" t="s">
        <v>146</v>
      </c>
      <c r="AU250" s="178" t="s">
        <v>144</v>
      </c>
      <c r="AV250" s="11" t="s">
        <v>144</v>
      </c>
      <c r="AW250" s="11" t="s">
        <v>37</v>
      </c>
      <c r="AX250" s="11" t="s">
        <v>73</v>
      </c>
      <c r="AY250" s="178" t="s">
        <v>136</v>
      </c>
    </row>
    <row r="251" spans="2:65" s="12" customFormat="1" ht="12" x14ac:dyDescent="0.35">
      <c r="B251" s="185"/>
      <c r="D251" s="186" t="s">
        <v>146</v>
      </c>
      <c r="E251" s="187" t="s">
        <v>3</v>
      </c>
      <c r="F251" s="188" t="s">
        <v>149</v>
      </c>
      <c r="H251" s="189">
        <v>30.45</v>
      </c>
      <c r="I251" s="190"/>
      <c r="L251" s="185"/>
      <c r="M251" s="191"/>
      <c r="N251" s="192"/>
      <c r="O251" s="192"/>
      <c r="P251" s="192"/>
      <c r="Q251" s="192"/>
      <c r="R251" s="192"/>
      <c r="S251" s="192"/>
      <c r="T251" s="193"/>
      <c r="AT251" s="194" t="s">
        <v>146</v>
      </c>
      <c r="AU251" s="194" t="s">
        <v>144</v>
      </c>
      <c r="AV251" s="12" t="s">
        <v>143</v>
      </c>
      <c r="AW251" s="12" t="s">
        <v>37</v>
      </c>
      <c r="AX251" s="12" t="s">
        <v>22</v>
      </c>
      <c r="AY251" s="194" t="s">
        <v>136</v>
      </c>
    </row>
    <row r="252" spans="2:65" s="1" customFormat="1" ht="31.5" customHeight="1" x14ac:dyDescent="0.35">
      <c r="B252" s="163"/>
      <c r="C252" s="164" t="s">
        <v>366</v>
      </c>
      <c r="D252" s="164" t="s">
        <v>138</v>
      </c>
      <c r="E252" s="165" t="s">
        <v>985</v>
      </c>
      <c r="F252" s="166" t="s">
        <v>986</v>
      </c>
      <c r="G252" s="167" t="s">
        <v>212</v>
      </c>
      <c r="H252" s="168">
        <v>24</v>
      </c>
      <c r="I252" s="169"/>
      <c r="J252" s="170">
        <f>ROUND(I252*H252,2)</f>
        <v>0</v>
      </c>
      <c r="K252" s="166" t="s">
        <v>142</v>
      </c>
      <c r="L252" s="34"/>
      <c r="M252" s="171" t="s">
        <v>3</v>
      </c>
      <c r="N252" s="172" t="s">
        <v>45</v>
      </c>
      <c r="O252" s="35"/>
      <c r="P252" s="173">
        <f>O252*H252</f>
        <v>0</v>
      </c>
      <c r="Q252" s="173">
        <v>0</v>
      </c>
      <c r="R252" s="173">
        <f>Q252*H252</f>
        <v>0</v>
      </c>
      <c r="S252" s="173">
        <v>4.9000000000000002E-2</v>
      </c>
      <c r="T252" s="174">
        <f>S252*H252</f>
        <v>1.1760000000000002</v>
      </c>
      <c r="AR252" s="17" t="s">
        <v>143</v>
      </c>
      <c r="AT252" s="17" t="s">
        <v>138</v>
      </c>
      <c r="AU252" s="17" t="s">
        <v>144</v>
      </c>
      <c r="AY252" s="17" t="s">
        <v>136</v>
      </c>
      <c r="BE252" s="175">
        <f>IF(N252="základní",J252,0)</f>
        <v>0</v>
      </c>
      <c r="BF252" s="175">
        <f>IF(N252="snížená",J252,0)</f>
        <v>0</v>
      </c>
      <c r="BG252" s="175">
        <f>IF(N252="zákl. přenesená",J252,0)</f>
        <v>0</v>
      </c>
      <c r="BH252" s="175">
        <f>IF(N252="sníž. přenesená",J252,0)</f>
        <v>0</v>
      </c>
      <c r="BI252" s="175">
        <f>IF(N252="nulová",J252,0)</f>
        <v>0</v>
      </c>
      <c r="BJ252" s="17" t="s">
        <v>144</v>
      </c>
      <c r="BK252" s="175">
        <f>ROUND(I252*H252,2)</f>
        <v>0</v>
      </c>
      <c r="BL252" s="17" t="s">
        <v>143</v>
      </c>
      <c r="BM252" s="17" t="s">
        <v>987</v>
      </c>
    </row>
    <row r="253" spans="2:65" s="11" customFormat="1" ht="12" x14ac:dyDescent="0.35">
      <c r="B253" s="176"/>
      <c r="D253" s="177" t="s">
        <v>146</v>
      </c>
      <c r="E253" s="178" t="s">
        <v>3</v>
      </c>
      <c r="F253" s="179" t="s">
        <v>988</v>
      </c>
      <c r="H253" s="180">
        <v>6</v>
      </c>
      <c r="I253" s="181"/>
      <c r="L253" s="176"/>
      <c r="M253" s="182"/>
      <c r="N253" s="183"/>
      <c r="O253" s="183"/>
      <c r="P253" s="183"/>
      <c r="Q253" s="183"/>
      <c r="R253" s="183"/>
      <c r="S253" s="183"/>
      <c r="T253" s="184"/>
      <c r="AT253" s="178" t="s">
        <v>146</v>
      </c>
      <c r="AU253" s="178" t="s">
        <v>144</v>
      </c>
      <c r="AV253" s="11" t="s">
        <v>144</v>
      </c>
      <c r="AW253" s="11" t="s">
        <v>37</v>
      </c>
      <c r="AX253" s="11" t="s">
        <v>73</v>
      </c>
      <c r="AY253" s="178" t="s">
        <v>136</v>
      </c>
    </row>
    <row r="254" spans="2:65" s="11" customFormat="1" ht="12" x14ac:dyDescent="0.35">
      <c r="B254" s="176"/>
      <c r="D254" s="177" t="s">
        <v>146</v>
      </c>
      <c r="E254" s="178" t="s">
        <v>3</v>
      </c>
      <c r="F254" s="179" t="s">
        <v>989</v>
      </c>
      <c r="H254" s="180">
        <v>4</v>
      </c>
      <c r="I254" s="181"/>
      <c r="L254" s="176"/>
      <c r="M254" s="182"/>
      <c r="N254" s="183"/>
      <c r="O254" s="183"/>
      <c r="P254" s="183"/>
      <c r="Q254" s="183"/>
      <c r="R254" s="183"/>
      <c r="S254" s="183"/>
      <c r="T254" s="184"/>
      <c r="AT254" s="178" t="s">
        <v>146</v>
      </c>
      <c r="AU254" s="178" t="s">
        <v>144</v>
      </c>
      <c r="AV254" s="11" t="s">
        <v>144</v>
      </c>
      <c r="AW254" s="11" t="s">
        <v>37</v>
      </c>
      <c r="AX254" s="11" t="s">
        <v>73</v>
      </c>
      <c r="AY254" s="178" t="s">
        <v>136</v>
      </c>
    </row>
    <row r="255" spans="2:65" s="11" customFormat="1" ht="12" x14ac:dyDescent="0.35">
      <c r="B255" s="176"/>
      <c r="D255" s="177" t="s">
        <v>146</v>
      </c>
      <c r="E255" s="178" t="s">
        <v>3</v>
      </c>
      <c r="F255" s="179" t="s">
        <v>990</v>
      </c>
      <c r="H255" s="180">
        <v>14</v>
      </c>
      <c r="I255" s="181"/>
      <c r="L255" s="176"/>
      <c r="M255" s="182"/>
      <c r="N255" s="183"/>
      <c r="O255" s="183"/>
      <c r="P255" s="183"/>
      <c r="Q255" s="183"/>
      <c r="R255" s="183"/>
      <c r="S255" s="183"/>
      <c r="T255" s="184"/>
      <c r="AT255" s="178" t="s">
        <v>146</v>
      </c>
      <c r="AU255" s="178" t="s">
        <v>144</v>
      </c>
      <c r="AV255" s="11" t="s">
        <v>144</v>
      </c>
      <c r="AW255" s="11" t="s">
        <v>37</v>
      </c>
      <c r="AX255" s="11" t="s">
        <v>73</v>
      </c>
      <c r="AY255" s="178" t="s">
        <v>136</v>
      </c>
    </row>
    <row r="256" spans="2:65" s="12" customFormat="1" ht="12" x14ac:dyDescent="0.35">
      <c r="B256" s="185"/>
      <c r="D256" s="186" t="s">
        <v>146</v>
      </c>
      <c r="E256" s="187" t="s">
        <v>3</v>
      </c>
      <c r="F256" s="188" t="s">
        <v>149</v>
      </c>
      <c r="H256" s="189">
        <v>24</v>
      </c>
      <c r="I256" s="190"/>
      <c r="L256" s="185"/>
      <c r="M256" s="191"/>
      <c r="N256" s="192"/>
      <c r="O256" s="192"/>
      <c r="P256" s="192"/>
      <c r="Q256" s="192"/>
      <c r="R256" s="192"/>
      <c r="S256" s="192"/>
      <c r="T256" s="193"/>
      <c r="AT256" s="194" t="s">
        <v>146</v>
      </c>
      <c r="AU256" s="194" t="s">
        <v>144</v>
      </c>
      <c r="AV256" s="12" t="s">
        <v>143</v>
      </c>
      <c r="AW256" s="12" t="s">
        <v>37</v>
      </c>
      <c r="AX256" s="12" t="s">
        <v>22</v>
      </c>
      <c r="AY256" s="194" t="s">
        <v>136</v>
      </c>
    </row>
    <row r="257" spans="2:65" s="1" customFormat="1" ht="31.5" customHeight="1" x14ac:dyDescent="0.35">
      <c r="B257" s="163"/>
      <c r="C257" s="164" t="s">
        <v>991</v>
      </c>
      <c r="D257" s="164" t="s">
        <v>138</v>
      </c>
      <c r="E257" s="165" t="s">
        <v>992</v>
      </c>
      <c r="F257" s="166" t="s">
        <v>993</v>
      </c>
      <c r="G257" s="167" t="s">
        <v>476</v>
      </c>
      <c r="H257" s="168">
        <v>101.38</v>
      </c>
      <c r="I257" s="169"/>
      <c r="J257" s="170">
        <f>ROUND(I257*H257,2)</f>
        <v>0</v>
      </c>
      <c r="K257" s="166" t="s">
        <v>142</v>
      </c>
      <c r="L257" s="34"/>
      <c r="M257" s="171" t="s">
        <v>3</v>
      </c>
      <c r="N257" s="172" t="s">
        <v>45</v>
      </c>
      <c r="O257" s="35"/>
      <c r="P257" s="173">
        <f>O257*H257</f>
        <v>0</v>
      </c>
      <c r="Q257" s="173">
        <v>0</v>
      </c>
      <c r="R257" s="173">
        <f>Q257*H257</f>
        <v>0</v>
      </c>
      <c r="S257" s="173">
        <v>8.0000000000000002E-3</v>
      </c>
      <c r="T257" s="174">
        <f>S257*H257</f>
        <v>0.81103999999999998</v>
      </c>
      <c r="AR257" s="17" t="s">
        <v>143</v>
      </c>
      <c r="AT257" s="17" t="s">
        <v>138</v>
      </c>
      <c r="AU257" s="17" t="s">
        <v>144</v>
      </c>
      <c r="AY257" s="17" t="s">
        <v>136</v>
      </c>
      <c r="BE257" s="175">
        <f>IF(N257="základní",J257,0)</f>
        <v>0</v>
      </c>
      <c r="BF257" s="175">
        <f>IF(N257="snížená",J257,0)</f>
        <v>0</v>
      </c>
      <c r="BG257" s="175">
        <f>IF(N257="zákl. přenesená",J257,0)</f>
        <v>0</v>
      </c>
      <c r="BH257" s="175">
        <f>IF(N257="sníž. přenesená",J257,0)</f>
        <v>0</v>
      </c>
      <c r="BI257" s="175">
        <f>IF(N257="nulová",J257,0)</f>
        <v>0</v>
      </c>
      <c r="BJ257" s="17" t="s">
        <v>144</v>
      </c>
      <c r="BK257" s="175">
        <f>ROUND(I257*H257,2)</f>
        <v>0</v>
      </c>
      <c r="BL257" s="17" t="s">
        <v>143</v>
      </c>
      <c r="BM257" s="17" t="s">
        <v>994</v>
      </c>
    </row>
    <row r="258" spans="2:65" s="11" customFormat="1" ht="12" x14ac:dyDescent="0.35">
      <c r="B258" s="176"/>
      <c r="D258" s="177" t="s">
        <v>146</v>
      </c>
      <c r="E258" s="178" t="s">
        <v>3</v>
      </c>
      <c r="F258" s="179" t="s">
        <v>995</v>
      </c>
      <c r="H258" s="180">
        <v>63.21</v>
      </c>
      <c r="I258" s="181"/>
      <c r="L258" s="176"/>
      <c r="M258" s="182"/>
      <c r="N258" s="183"/>
      <c r="O258" s="183"/>
      <c r="P258" s="183"/>
      <c r="Q258" s="183"/>
      <c r="R258" s="183"/>
      <c r="S258" s="183"/>
      <c r="T258" s="184"/>
      <c r="AT258" s="178" t="s">
        <v>146</v>
      </c>
      <c r="AU258" s="178" t="s">
        <v>144</v>
      </c>
      <c r="AV258" s="11" t="s">
        <v>144</v>
      </c>
      <c r="AW258" s="11" t="s">
        <v>37</v>
      </c>
      <c r="AX258" s="11" t="s">
        <v>73</v>
      </c>
      <c r="AY258" s="178" t="s">
        <v>136</v>
      </c>
    </row>
    <row r="259" spans="2:65" s="11" customFormat="1" ht="12" x14ac:dyDescent="0.35">
      <c r="B259" s="176"/>
      <c r="D259" s="177" t="s">
        <v>146</v>
      </c>
      <c r="E259" s="178" t="s">
        <v>3</v>
      </c>
      <c r="F259" s="179" t="s">
        <v>996</v>
      </c>
      <c r="H259" s="180">
        <v>32.22</v>
      </c>
      <c r="I259" s="181"/>
      <c r="L259" s="176"/>
      <c r="M259" s="182"/>
      <c r="N259" s="183"/>
      <c r="O259" s="183"/>
      <c r="P259" s="183"/>
      <c r="Q259" s="183"/>
      <c r="R259" s="183"/>
      <c r="S259" s="183"/>
      <c r="T259" s="184"/>
      <c r="AT259" s="178" t="s">
        <v>146</v>
      </c>
      <c r="AU259" s="178" t="s">
        <v>144</v>
      </c>
      <c r="AV259" s="11" t="s">
        <v>144</v>
      </c>
      <c r="AW259" s="11" t="s">
        <v>37</v>
      </c>
      <c r="AX259" s="11" t="s">
        <v>73</v>
      </c>
      <c r="AY259" s="178" t="s">
        <v>136</v>
      </c>
    </row>
    <row r="260" spans="2:65" s="11" customFormat="1" ht="12" x14ac:dyDescent="0.35">
      <c r="B260" s="176"/>
      <c r="D260" s="177" t="s">
        <v>146</v>
      </c>
      <c r="E260" s="178" t="s">
        <v>3</v>
      </c>
      <c r="F260" s="179" t="s">
        <v>997</v>
      </c>
      <c r="H260" s="180">
        <v>5.95</v>
      </c>
      <c r="I260" s="181"/>
      <c r="L260" s="176"/>
      <c r="M260" s="182"/>
      <c r="N260" s="183"/>
      <c r="O260" s="183"/>
      <c r="P260" s="183"/>
      <c r="Q260" s="183"/>
      <c r="R260" s="183"/>
      <c r="S260" s="183"/>
      <c r="T260" s="184"/>
      <c r="AT260" s="178" t="s">
        <v>146</v>
      </c>
      <c r="AU260" s="178" t="s">
        <v>144</v>
      </c>
      <c r="AV260" s="11" t="s">
        <v>144</v>
      </c>
      <c r="AW260" s="11" t="s">
        <v>37</v>
      </c>
      <c r="AX260" s="11" t="s">
        <v>73</v>
      </c>
      <c r="AY260" s="178" t="s">
        <v>136</v>
      </c>
    </row>
    <row r="261" spans="2:65" s="12" customFormat="1" ht="12" x14ac:dyDescent="0.35">
      <c r="B261" s="185"/>
      <c r="D261" s="186" t="s">
        <v>146</v>
      </c>
      <c r="E261" s="187" t="s">
        <v>3</v>
      </c>
      <c r="F261" s="188" t="s">
        <v>149</v>
      </c>
      <c r="H261" s="189">
        <v>101.38</v>
      </c>
      <c r="I261" s="190"/>
      <c r="L261" s="185"/>
      <c r="M261" s="191"/>
      <c r="N261" s="192"/>
      <c r="O261" s="192"/>
      <c r="P261" s="192"/>
      <c r="Q261" s="192"/>
      <c r="R261" s="192"/>
      <c r="S261" s="192"/>
      <c r="T261" s="193"/>
      <c r="AT261" s="194" t="s">
        <v>146</v>
      </c>
      <c r="AU261" s="194" t="s">
        <v>144</v>
      </c>
      <c r="AV261" s="12" t="s">
        <v>143</v>
      </c>
      <c r="AW261" s="12" t="s">
        <v>37</v>
      </c>
      <c r="AX261" s="12" t="s">
        <v>22</v>
      </c>
      <c r="AY261" s="194" t="s">
        <v>136</v>
      </c>
    </row>
    <row r="262" spans="2:65" s="1" customFormat="1" ht="31.5" customHeight="1" x14ac:dyDescent="0.35">
      <c r="B262" s="163"/>
      <c r="C262" s="164" t="s">
        <v>373</v>
      </c>
      <c r="D262" s="164" t="s">
        <v>138</v>
      </c>
      <c r="E262" s="165" t="s">
        <v>468</v>
      </c>
      <c r="F262" s="166" t="s">
        <v>469</v>
      </c>
      <c r="G262" s="167" t="s">
        <v>205</v>
      </c>
      <c r="H262" s="168">
        <v>192.55</v>
      </c>
      <c r="I262" s="169"/>
      <c r="J262" s="170">
        <f>ROUND(I262*H262,2)</f>
        <v>0</v>
      </c>
      <c r="K262" s="166" t="s">
        <v>142</v>
      </c>
      <c r="L262" s="34"/>
      <c r="M262" s="171" t="s">
        <v>3</v>
      </c>
      <c r="N262" s="172" t="s">
        <v>45</v>
      </c>
      <c r="O262" s="35"/>
      <c r="P262" s="173">
        <f>O262*H262</f>
        <v>0</v>
      </c>
      <c r="Q262" s="173">
        <v>0</v>
      </c>
      <c r="R262" s="173">
        <f>Q262*H262</f>
        <v>0</v>
      </c>
      <c r="S262" s="173">
        <v>0.05</v>
      </c>
      <c r="T262" s="174">
        <f>S262*H262</f>
        <v>9.6275000000000013</v>
      </c>
      <c r="AR262" s="17" t="s">
        <v>143</v>
      </c>
      <c r="AT262" s="17" t="s">
        <v>138</v>
      </c>
      <c r="AU262" s="17" t="s">
        <v>144</v>
      </c>
      <c r="AY262" s="17" t="s">
        <v>136</v>
      </c>
      <c r="BE262" s="175">
        <f>IF(N262="základní",J262,0)</f>
        <v>0</v>
      </c>
      <c r="BF262" s="175">
        <f>IF(N262="snížená",J262,0)</f>
        <v>0</v>
      </c>
      <c r="BG262" s="175">
        <f>IF(N262="zákl. přenesená",J262,0)</f>
        <v>0</v>
      </c>
      <c r="BH262" s="175">
        <f>IF(N262="sníž. přenesená",J262,0)</f>
        <v>0</v>
      </c>
      <c r="BI262" s="175">
        <f>IF(N262="nulová",J262,0)</f>
        <v>0</v>
      </c>
      <c r="BJ262" s="17" t="s">
        <v>144</v>
      </c>
      <c r="BK262" s="175">
        <f>ROUND(I262*H262,2)</f>
        <v>0</v>
      </c>
      <c r="BL262" s="17" t="s">
        <v>143</v>
      </c>
      <c r="BM262" s="17" t="s">
        <v>470</v>
      </c>
    </row>
    <row r="263" spans="2:65" s="1" customFormat="1" ht="19" x14ac:dyDescent="0.35">
      <c r="B263" s="34"/>
      <c r="D263" s="177" t="s">
        <v>272</v>
      </c>
      <c r="F263" s="211" t="s">
        <v>471</v>
      </c>
      <c r="I263" s="212"/>
      <c r="L263" s="34"/>
      <c r="M263" s="63"/>
      <c r="N263" s="35"/>
      <c r="O263" s="35"/>
      <c r="P263" s="35"/>
      <c r="Q263" s="35"/>
      <c r="R263" s="35"/>
      <c r="S263" s="35"/>
      <c r="T263" s="64"/>
      <c r="AT263" s="17" t="s">
        <v>272</v>
      </c>
      <c r="AU263" s="17" t="s">
        <v>144</v>
      </c>
    </row>
    <row r="264" spans="2:65" s="11" customFormat="1" ht="12" x14ac:dyDescent="0.35">
      <c r="B264" s="176"/>
      <c r="D264" s="177" t="s">
        <v>146</v>
      </c>
      <c r="E264" s="178" t="s">
        <v>3</v>
      </c>
      <c r="F264" s="179" t="s">
        <v>998</v>
      </c>
      <c r="H264" s="180">
        <v>70.709999999999994</v>
      </c>
      <c r="I264" s="181"/>
      <c r="L264" s="176"/>
      <c r="M264" s="182"/>
      <c r="N264" s="183"/>
      <c r="O264" s="183"/>
      <c r="P264" s="183"/>
      <c r="Q264" s="183"/>
      <c r="R264" s="183"/>
      <c r="S264" s="183"/>
      <c r="T264" s="184"/>
      <c r="AT264" s="178" t="s">
        <v>146</v>
      </c>
      <c r="AU264" s="178" t="s">
        <v>144</v>
      </c>
      <c r="AV264" s="11" t="s">
        <v>144</v>
      </c>
      <c r="AW264" s="11" t="s">
        <v>37</v>
      </c>
      <c r="AX264" s="11" t="s">
        <v>73</v>
      </c>
      <c r="AY264" s="178" t="s">
        <v>136</v>
      </c>
    </row>
    <row r="265" spans="2:65" s="11" customFormat="1" ht="12" x14ac:dyDescent="0.35">
      <c r="B265" s="176"/>
      <c r="D265" s="177" t="s">
        <v>146</v>
      </c>
      <c r="E265" s="178" t="s">
        <v>3</v>
      </c>
      <c r="F265" s="179" t="s">
        <v>999</v>
      </c>
      <c r="H265" s="180">
        <v>121.84</v>
      </c>
      <c r="I265" s="181"/>
      <c r="L265" s="176"/>
      <c r="M265" s="182"/>
      <c r="N265" s="183"/>
      <c r="O265" s="183"/>
      <c r="P265" s="183"/>
      <c r="Q265" s="183"/>
      <c r="R265" s="183"/>
      <c r="S265" s="183"/>
      <c r="T265" s="184"/>
      <c r="AT265" s="178" t="s">
        <v>146</v>
      </c>
      <c r="AU265" s="178" t="s">
        <v>144</v>
      </c>
      <c r="AV265" s="11" t="s">
        <v>144</v>
      </c>
      <c r="AW265" s="11" t="s">
        <v>37</v>
      </c>
      <c r="AX265" s="11" t="s">
        <v>73</v>
      </c>
      <c r="AY265" s="178" t="s">
        <v>136</v>
      </c>
    </row>
    <row r="266" spans="2:65" s="12" customFormat="1" ht="12" x14ac:dyDescent="0.35">
      <c r="B266" s="185"/>
      <c r="D266" s="186" t="s">
        <v>146</v>
      </c>
      <c r="E266" s="187" t="s">
        <v>3</v>
      </c>
      <c r="F266" s="188" t="s">
        <v>149</v>
      </c>
      <c r="H266" s="189">
        <v>192.55</v>
      </c>
      <c r="I266" s="190"/>
      <c r="L266" s="185"/>
      <c r="M266" s="191"/>
      <c r="N266" s="192"/>
      <c r="O266" s="192"/>
      <c r="P266" s="192"/>
      <c r="Q266" s="192"/>
      <c r="R266" s="192"/>
      <c r="S266" s="192"/>
      <c r="T266" s="193"/>
      <c r="AT266" s="194" t="s">
        <v>146</v>
      </c>
      <c r="AU266" s="194" t="s">
        <v>144</v>
      </c>
      <c r="AV266" s="12" t="s">
        <v>143</v>
      </c>
      <c r="AW266" s="12" t="s">
        <v>37</v>
      </c>
      <c r="AX266" s="12" t="s">
        <v>22</v>
      </c>
      <c r="AY266" s="194" t="s">
        <v>136</v>
      </c>
    </row>
    <row r="267" spans="2:65" s="1" customFormat="1" ht="31.5" customHeight="1" x14ac:dyDescent="0.35">
      <c r="B267" s="163"/>
      <c r="C267" s="164" t="s">
        <v>379</v>
      </c>
      <c r="D267" s="164" t="s">
        <v>138</v>
      </c>
      <c r="E267" s="165" t="s">
        <v>485</v>
      </c>
      <c r="F267" s="166" t="s">
        <v>486</v>
      </c>
      <c r="G267" s="167" t="s">
        <v>205</v>
      </c>
      <c r="H267" s="168">
        <v>756.71500000000003</v>
      </c>
      <c r="I267" s="169"/>
      <c r="J267" s="170">
        <f>ROUND(I267*H267,2)</f>
        <v>0</v>
      </c>
      <c r="K267" s="166" t="s">
        <v>142</v>
      </c>
      <c r="L267" s="34"/>
      <c r="M267" s="171" t="s">
        <v>3</v>
      </c>
      <c r="N267" s="172" t="s">
        <v>45</v>
      </c>
      <c r="O267" s="35"/>
      <c r="P267" s="173">
        <f>O267*H267</f>
        <v>0</v>
      </c>
      <c r="Q267" s="173">
        <v>0</v>
      </c>
      <c r="R267" s="173">
        <f>Q267*H267</f>
        <v>0</v>
      </c>
      <c r="S267" s="173">
        <v>4.5999999999999999E-2</v>
      </c>
      <c r="T267" s="174">
        <f>S267*H267</f>
        <v>34.808889999999998</v>
      </c>
      <c r="AR267" s="17" t="s">
        <v>143</v>
      </c>
      <c r="AT267" s="17" t="s">
        <v>138</v>
      </c>
      <c r="AU267" s="17" t="s">
        <v>144</v>
      </c>
      <c r="AY267" s="17" t="s">
        <v>136</v>
      </c>
      <c r="BE267" s="175">
        <f>IF(N267="základní",J267,0)</f>
        <v>0</v>
      </c>
      <c r="BF267" s="175">
        <f>IF(N267="snížená",J267,0)</f>
        <v>0</v>
      </c>
      <c r="BG267" s="175">
        <f>IF(N267="zákl. přenesená",J267,0)</f>
        <v>0</v>
      </c>
      <c r="BH267" s="175">
        <f>IF(N267="sníž. přenesená",J267,0)</f>
        <v>0</v>
      </c>
      <c r="BI267" s="175">
        <f>IF(N267="nulová",J267,0)</f>
        <v>0</v>
      </c>
      <c r="BJ267" s="17" t="s">
        <v>144</v>
      </c>
      <c r="BK267" s="175">
        <f>ROUND(I267*H267,2)</f>
        <v>0</v>
      </c>
      <c r="BL267" s="17" t="s">
        <v>143</v>
      </c>
      <c r="BM267" s="17" t="s">
        <v>487</v>
      </c>
    </row>
    <row r="268" spans="2:65" s="11" customFormat="1" ht="12" x14ac:dyDescent="0.35">
      <c r="B268" s="176"/>
      <c r="D268" s="177" t="s">
        <v>146</v>
      </c>
      <c r="E268" s="178" t="s">
        <v>3</v>
      </c>
      <c r="F268" s="179" t="s">
        <v>927</v>
      </c>
      <c r="H268" s="180">
        <v>226.596</v>
      </c>
      <c r="I268" s="181"/>
      <c r="L268" s="176"/>
      <c r="M268" s="182"/>
      <c r="N268" s="183"/>
      <c r="O268" s="183"/>
      <c r="P268" s="183"/>
      <c r="Q268" s="183"/>
      <c r="R268" s="183"/>
      <c r="S268" s="183"/>
      <c r="T268" s="184"/>
      <c r="AT268" s="178" t="s">
        <v>146</v>
      </c>
      <c r="AU268" s="178" t="s">
        <v>144</v>
      </c>
      <c r="AV268" s="11" t="s">
        <v>144</v>
      </c>
      <c r="AW268" s="11" t="s">
        <v>37</v>
      </c>
      <c r="AX268" s="11" t="s">
        <v>73</v>
      </c>
      <c r="AY268" s="178" t="s">
        <v>136</v>
      </c>
    </row>
    <row r="269" spans="2:65" s="11" customFormat="1" ht="12" x14ac:dyDescent="0.35">
      <c r="B269" s="176"/>
      <c r="D269" s="177" t="s">
        <v>146</v>
      </c>
      <c r="E269" s="178" t="s">
        <v>3</v>
      </c>
      <c r="F269" s="179" t="s">
        <v>928</v>
      </c>
      <c r="H269" s="180">
        <v>28.465</v>
      </c>
      <c r="I269" s="181"/>
      <c r="L269" s="176"/>
      <c r="M269" s="182"/>
      <c r="N269" s="183"/>
      <c r="O269" s="183"/>
      <c r="P269" s="183"/>
      <c r="Q269" s="183"/>
      <c r="R269" s="183"/>
      <c r="S269" s="183"/>
      <c r="T269" s="184"/>
      <c r="AT269" s="178" t="s">
        <v>146</v>
      </c>
      <c r="AU269" s="178" t="s">
        <v>144</v>
      </c>
      <c r="AV269" s="11" t="s">
        <v>144</v>
      </c>
      <c r="AW269" s="11" t="s">
        <v>37</v>
      </c>
      <c r="AX269" s="11" t="s">
        <v>73</v>
      </c>
      <c r="AY269" s="178" t="s">
        <v>136</v>
      </c>
    </row>
    <row r="270" spans="2:65" s="11" customFormat="1" ht="12" x14ac:dyDescent="0.35">
      <c r="B270" s="176"/>
      <c r="D270" s="177" t="s">
        <v>146</v>
      </c>
      <c r="E270" s="178" t="s">
        <v>3</v>
      </c>
      <c r="F270" s="179" t="s">
        <v>929</v>
      </c>
      <c r="H270" s="180">
        <v>27.72</v>
      </c>
      <c r="I270" s="181"/>
      <c r="L270" s="176"/>
      <c r="M270" s="182"/>
      <c r="N270" s="183"/>
      <c r="O270" s="183"/>
      <c r="P270" s="183"/>
      <c r="Q270" s="183"/>
      <c r="R270" s="183"/>
      <c r="S270" s="183"/>
      <c r="T270" s="184"/>
      <c r="AT270" s="178" t="s">
        <v>146</v>
      </c>
      <c r="AU270" s="178" t="s">
        <v>144</v>
      </c>
      <c r="AV270" s="11" t="s">
        <v>144</v>
      </c>
      <c r="AW270" s="11" t="s">
        <v>37</v>
      </c>
      <c r="AX270" s="11" t="s">
        <v>73</v>
      </c>
      <c r="AY270" s="178" t="s">
        <v>136</v>
      </c>
    </row>
    <row r="271" spans="2:65" s="11" customFormat="1" ht="12" x14ac:dyDescent="0.35">
      <c r="B271" s="176"/>
      <c r="D271" s="177" t="s">
        <v>146</v>
      </c>
      <c r="E271" s="178" t="s">
        <v>3</v>
      </c>
      <c r="F271" s="179" t="s">
        <v>930</v>
      </c>
      <c r="H271" s="180">
        <v>8.375</v>
      </c>
      <c r="I271" s="181"/>
      <c r="L271" s="176"/>
      <c r="M271" s="182"/>
      <c r="N271" s="183"/>
      <c r="O271" s="183"/>
      <c r="P271" s="183"/>
      <c r="Q271" s="183"/>
      <c r="R271" s="183"/>
      <c r="S271" s="183"/>
      <c r="T271" s="184"/>
      <c r="AT271" s="178" t="s">
        <v>146</v>
      </c>
      <c r="AU271" s="178" t="s">
        <v>144</v>
      </c>
      <c r="AV271" s="11" t="s">
        <v>144</v>
      </c>
      <c r="AW271" s="11" t="s">
        <v>37</v>
      </c>
      <c r="AX271" s="11" t="s">
        <v>73</v>
      </c>
      <c r="AY271" s="178" t="s">
        <v>136</v>
      </c>
    </row>
    <row r="272" spans="2:65" s="11" customFormat="1" ht="12" x14ac:dyDescent="0.35">
      <c r="B272" s="176"/>
      <c r="D272" s="177" t="s">
        <v>146</v>
      </c>
      <c r="E272" s="178" t="s">
        <v>3</v>
      </c>
      <c r="F272" s="179" t="s">
        <v>931</v>
      </c>
      <c r="H272" s="180">
        <v>-27.09</v>
      </c>
      <c r="I272" s="181"/>
      <c r="L272" s="176"/>
      <c r="M272" s="182"/>
      <c r="N272" s="183"/>
      <c r="O272" s="183"/>
      <c r="P272" s="183"/>
      <c r="Q272" s="183"/>
      <c r="R272" s="183"/>
      <c r="S272" s="183"/>
      <c r="T272" s="184"/>
      <c r="AT272" s="178" t="s">
        <v>146</v>
      </c>
      <c r="AU272" s="178" t="s">
        <v>144</v>
      </c>
      <c r="AV272" s="11" t="s">
        <v>144</v>
      </c>
      <c r="AW272" s="11" t="s">
        <v>37</v>
      </c>
      <c r="AX272" s="11" t="s">
        <v>73</v>
      </c>
      <c r="AY272" s="178" t="s">
        <v>136</v>
      </c>
    </row>
    <row r="273" spans="2:65" s="11" customFormat="1" ht="24" x14ac:dyDescent="0.35">
      <c r="B273" s="176"/>
      <c r="D273" s="177" t="s">
        <v>146</v>
      </c>
      <c r="E273" s="178" t="s">
        <v>3</v>
      </c>
      <c r="F273" s="179" t="s">
        <v>932</v>
      </c>
      <c r="H273" s="180">
        <v>300.56900000000002</v>
      </c>
      <c r="I273" s="181"/>
      <c r="L273" s="176"/>
      <c r="M273" s="182"/>
      <c r="N273" s="183"/>
      <c r="O273" s="183"/>
      <c r="P273" s="183"/>
      <c r="Q273" s="183"/>
      <c r="R273" s="183"/>
      <c r="S273" s="183"/>
      <c r="T273" s="184"/>
      <c r="AT273" s="178" t="s">
        <v>146</v>
      </c>
      <c r="AU273" s="178" t="s">
        <v>144</v>
      </c>
      <c r="AV273" s="11" t="s">
        <v>144</v>
      </c>
      <c r="AW273" s="11" t="s">
        <v>37</v>
      </c>
      <c r="AX273" s="11" t="s">
        <v>73</v>
      </c>
      <c r="AY273" s="178" t="s">
        <v>136</v>
      </c>
    </row>
    <row r="274" spans="2:65" s="11" customFormat="1" ht="12" x14ac:dyDescent="0.35">
      <c r="B274" s="176"/>
      <c r="D274" s="177" t="s">
        <v>146</v>
      </c>
      <c r="E274" s="178" t="s">
        <v>3</v>
      </c>
      <c r="F274" s="179" t="s">
        <v>933</v>
      </c>
      <c r="H274" s="180">
        <v>40.328000000000003</v>
      </c>
      <c r="I274" s="181"/>
      <c r="L274" s="176"/>
      <c r="M274" s="182"/>
      <c r="N274" s="183"/>
      <c r="O274" s="183"/>
      <c r="P274" s="183"/>
      <c r="Q274" s="183"/>
      <c r="R274" s="183"/>
      <c r="S274" s="183"/>
      <c r="T274" s="184"/>
      <c r="AT274" s="178" t="s">
        <v>146</v>
      </c>
      <c r="AU274" s="178" t="s">
        <v>144</v>
      </c>
      <c r="AV274" s="11" t="s">
        <v>144</v>
      </c>
      <c r="AW274" s="11" t="s">
        <v>37</v>
      </c>
      <c r="AX274" s="11" t="s">
        <v>73</v>
      </c>
      <c r="AY274" s="178" t="s">
        <v>136</v>
      </c>
    </row>
    <row r="275" spans="2:65" s="11" customFormat="1" ht="36" x14ac:dyDescent="0.35">
      <c r="B275" s="176"/>
      <c r="D275" s="177" t="s">
        <v>146</v>
      </c>
      <c r="E275" s="178" t="s">
        <v>3</v>
      </c>
      <c r="F275" s="179" t="s">
        <v>934</v>
      </c>
      <c r="H275" s="180">
        <v>32.302999999999997</v>
      </c>
      <c r="I275" s="181"/>
      <c r="L275" s="176"/>
      <c r="M275" s="182"/>
      <c r="N275" s="183"/>
      <c r="O275" s="183"/>
      <c r="P275" s="183"/>
      <c r="Q275" s="183"/>
      <c r="R275" s="183"/>
      <c r="S275" s="183"/>
      <c r="T275" s="184"/>
      <c r="AT275" s="178" t="s">
        <v>146</v>
      </c>
      <c r="AU275" s="178" t="s">
        <v>144</v>
      </c>
      <c r="AV275" s="11" t="s">
        <v>144</v>
      </c>
      <c r="AW275" s="11" t="s">
        <v>37</v>
      </c>
      <c r="AX275" s="11" t="s">
        <v>73</v>
      </c>
      <c r="AY275" s="178" t="s">
        <v>136</v>
      </c>
    </row>
    <row r="276" spans="2:65" s="11" customFormat="1" ht="12" x14ac:dyDescent="0.35">
      <c r="B276" s="176"/>
      <c r="D276" s="177" t="s">
        <v>146</v>
      </c>
      <c r="E276" s="178" t="s">
        <v>3</v>
      </c>
      <c r="F276" s="179" t="s">
        <v>935</v>
      </c>
      <c r="H276" s="180">
        <v>6.0979999999999999</v>
      </c>
      <c r="I276" s="181"/>
      <c r="L276" s="176"/>
      <c r="M276" s="182"/>
      <c r="N276" s="183"/>
      <c r="O276" s="183"/>
      <c r="P276" s="183"/>
      <c r="Q276" s="183"/>
      <c r="R276" s="183"/>
      <c r="S276" s="183"/>
      <c r="T276" s="184"/>
      <c r="AT276" s="178" t="s">
        <v>146</v>
      </c>
      <c r="AU276" s="178" t="s">
        <v>144</v>
      </c>
      <c r="AV276" s="11" t="s">
        <v>144</v>
      </c>
      <c r="AW276" s="11" t="s">
        <v>37</v>
      </c>
      <c r="AX276" s="11" t="s">
        <v>73</v>
      </c>
      <c r="AY276" s="178" t="s">
        <v>136</v>
      </c>
    </row>
    <row r="277" spans="2:65" s="11" customFormat="1" ht="12" x14ac:dyDescent="0.35">
      <c r="B277" s="176"/>
      <c r="D277" s="177" t="s">
        <v>146</v>
      </c>
      <c r="E277" s="178" t="s">
        <v>3</v>
      </c>
      <c r="F277" s="179" t="s">
        <v>936</v>
      </c>
      <c r="H277" s="180">
        <v>-38.729999999999997</v>
      </c>
      <c r="I277" s="181"/>
      <c r="L277" s="176"/>
      <c r="M277" s="182"/>
      <c r="N277" s="183"/>
      <c r="O277" s="183"/>
      <c r="P277" s="183"/>
      <c r="Q277" s="183"/>
      <c r="R277" s="183"/>
      <c r="S277" s="183"/>
      <c r="T277" s="184"/>
      <c r="AT277" s="178" t="s">
        <v>146</v>
      </c>
      <c r="AU277" s="178" t="s">
        <v>144</v>
      </c>
      <c r="AV277" s="11" t="s">
        <v>144</v>
      </c>
      <c r="AW277" s="11" t="s">
        <v>37</v>
      </c>
      <c r="AX277" s="11" t="s">
        <v>73</v>
      </c>
      <c r="AY277" s="178" t="s">
        <v>136</v>
      </c>
    </row>
    <row r="278" spans="2:65" s="11" customFormat="1" ht="12" x14ac:dyDescent="0.35">
      <c r="B278" s="176"/>
      <c r="D278" s="177" t="s">
        <v>146</v>
      </c>
      <c r="E278" s="178" t="s">
        <v>3</v>
      </c>
      <c r="F278" s="179" t="s">
        <v>937</v>
      </c>
      <c r="H278" s="180">
        <v>96.6</v>
      </c>
      <c r="I278" s="181"/>
      <c r="L278" s="176"/>
      <c r="M278" s="182"/>
      <c r="N278" s="183"/>
      <c r="O278" s="183"/>
      <c r="P278" s="183"/>
      <c r="Q278" s="183"/>
      <c r="R278" s="183"/>
      <c r="S278" s="183"/>
      <c r="T278" s="184"/>
      <c r="AT278" s="178" t="s">
        <v>146</v>
      </c>
      <c r="AU278" s="178" t="s">
        <v>144</v>
      </c>
      <c r="AV278" s="11" t="s">
        <v>144</v>
      </c>
      <c r="AW278" s="11" t="s">
        <v>37</v>
      </c>
      <c r="AX278" s="11" t="s">
        <v>73</v>
      </c>
      <c r="AY278" s="178" t="s">
        <v>136</v>
      </c>
    </row>
    <row r="279" spans="2:65" s="11" customFormat="1" ht="24" x14ac:dyDescent="0.35">
      <c r="B279" s="176"/>
      <c r="D279" s="177" t="s">
        <v>146</v>
      </c>
      <c r="E279" s="178" t="s">
        <v>3</v>
      </c>
      <c r="F279" s="179" t="s">
        <v>938</v>
      </c>
      <c r="H279" s="180">
        <v>55.481000000000002</v>
      </c>
      <c r="I279" s="181"/>
      <c r="L279" s="176"/>
      <c r="M279" s="182"/>
      <c r="N279" s="183"/>
      <c r="O279" s="183"/>
      <c r="P279" s="183"/>
      <c r="Q279" s="183"/>
      <c r="R279" s="183"/>
      <c r="S279" s="183"/>
      <c r="T279" s="184"/>
      <c r="AT279" s="178" t="s">
        <v>146</v>
      </c>
      <c r="AU279" s="178" t="s">
        <v>144</v>
      </c>
      <c r="AV279" s="11" t="s">
        <v>144</v>
      </c>
      <c r="AW279" s="11" t="s">
        <v>37</v>
      </c>
      <c r="AX279" s="11" t="s">
        <v>73</v>
      </c>
      <c r="AY279" s="178" t="s">
        <v>136</v>
      </c>
    </row>
    <row r="280" spans="2:65" s="12" customFormat="1" ht="12" x14ac:dyDescent="0.35">
      <c r="B280" s="185"/>
      <c r="D280" s="186" t="s">
        <v>146</v>
      </c>
      <c r="E280" s="187" t="s">
        <v>3</v>
      </c>
      <c r="F280" s="188" t="s">
        <v>149</v>
      </c>
      <c r="H280" s="189">
        <v>756.71500000000003</v>
      </c>
      <c r="I280" s="190"/>
      <c r="L280" s="185"/>
      <c r="M280" s="191"/>
      <c r="N280" s="192"/>
      <c r="O280" s="192"/>
      <c r="P280" s="192"/>
      <c r="Q280" s="192"/>
      <c r="R280" s="192"/>
      <c r="S280" s="192"/>
      <c r="T280" s="193"/>
      <c r="AT280" s="194" t="s">
        <v>146</v>
      </c>
      <c r="AU280" s="194" t="s">
        <v>144</v>
      </c>
      <c r="AV280" s="12" t="s">
        <v>143</v>
      </c>
      <c r="AW280" s="12" t="s">
        <v>37</v>
      </c>
      <c r="AX280" s="12" t="s">
        <v>22</v>
      </c>
      <c r="AY280" s="194" t="s">
        <v>136</v>
      </c>
    </row>
    <row r="281" spans="2:65" s="1" customFormat="1" ht="22.5" customHeight="1" x14ac:dyDescent="0.35">
      <c r="B281" s="163"/>
      <c r="C281" s="164" t="s">
        <v>384</v>
      </c>
      <c r="D281" s="164" t="s">
        <v>138</v>
      </c>
      <c r="E281" s="165" t="s">
        <v>489</v>
      </c>
      <c r="F281" s="166" t="s">
        <v>490</v>
      </c>
      <c r="G281" s="167" t="s">
        <v>205</v>
      </c>
      <c r="H281" s="168">
        <v>756.71500000000003</v>
      </c>
      <c r="I281" s="169"/>
      <c r="J281" s="170">
        <f>ROUND(I281*H281,2)</f>
        <v>0</v>
      </c>
      <c r="K281" s="166" t="s">
        <v>142</v>
      </c>
      <c r="L281" s="34"/>
      <c r="M281" s="171" t="s">
        <v>3</v>
      </c>
      <c r="N281" s="172" t="s">
        <v>45</v>
      </c>
      <c r="O281" s="35"/>
      <c r="P281" s="173">
        <f>O281*H281</f>
        <v>0</v>
      </c>
      <c r="Q281" s="173">
        <v>0</v>
      </c>
      <c r="R281" s="173">
        <f>Q281*H281</f>
        <v>0</v>
      </c>
      <c r="S281" s="173">
        <v>1.4E-2</v>
      </c>
      <c r="T281" s="174">
        <f>S281*H281</f>
        <v>10.594010000000001</v>
      </c>
      <c r="AR281" s="17" t="s">
        <v>143</v>
      </c>
      <c r="AT281" s="17" t="s">
        <v>138</v>
      </c>
      <c r="AU281" s="17" t="s">
        <v>144</v>
      </c>
      <c r="AY281" s="17" t="s">
        <v>136</v>
      </c>
      <c r="BE281" s="175">
        <f>IF(N281="základní",J281,0)</f>
        <v>0</v>
      </c>
      <c r="BF281" s="175">
        <f>IF(N281="snížená",J281,0)</f>
        <v>0</v>
      </c>
      <c r="BG281" s="175">
        <f>IF(N281="zákl. přenesená",J281,0)</f>
        <v>0</v>
      </c>
      <c r="BH281" s="175">
        <f>IF(N281="sníž. přenesená",J281,0)</f>
        <v>0</v>
      </c>
      <c r="BI281" s="175">
        <f>IF(N281="nulová",J281,0)</f>
        <v>0</v>
      </c>
      <c r="BJ281" s="17" t="s">
        <v>144</v>
      </c>
      <c r="BK281" s="175">
        <f>ROUND(I281*H281,2)</f>
        <v>0</v>
      </c>
      <c r="BL281" s="17" t="s">
        <v>143</v>
      </c>
      <c r="BM281" s="17" t="s">
        <v>491</v>
      </c>
    </row>
    <row r="282" spans="2:65" s="11" customFormat="1" ht="12" x14ac:dyDescent="0.35">
      <c r="B282" s="176"/>
      <c r="D282" s="186" t="s">
        <v>146</v>
      </c>
      <c r="E282" s="200" t="s">
        <v>3</v>
      </c>
      <c r="F282" s="195" t="s">
        <v>920</v>
      </c>
      <c r="H282" s="196">
        <v>756.71500000000003</v>
      </c>
      <c r="I282" s="181"/>
      <c r="L282" s="176"/>
      <c r="M282" s="182"/>
      <c r="N282" s="183"/>
      <c r="O282" s="183"/>
      <c r="P282" s="183"/>
      <c r="Q282" s="183"/>
      <c r="R282" s="183"/>
      <c r="S282" s="183"/>
      <c r="T282" s="184"/>
      <c r="AT282" s="178" t="s">
        <v>146</v>
      </c>
      <c r="AU282" s="178" t="s">
        <v>144</v>
      </c>
      <c r="AV282" s="11" t="s">
        <v>144</v>
      </c>
      <c r="AW282" s="11" t="s">
        <v>37</v>
      </c>
      <c r="AX282" s="11" t="s">
        <v>22</v>
      </c>
      <c r="AY282" s="178" t="s">
        <v>136</v>
      </c>
    </row>
    <row r="283" spans="2:65" s="1" customFormat="1" ht="31.5" customHeight="1" x14ac:dyDescent="0.35">
      <c r="B283" s="163"/>
      <c r="C283" s="164" t="s">
        <v>388</v>
      </c>
      <c r="D283" s="164" t="s">
        <v>138</v>
      </c>
      <c r="E283" s="165" t="s">
        <v>1000</v>
      </c>
      <c r="F283" s="166" t="s">
        <v>1001</v>
      </c>
      <c r="G283" s="167" t="s">
        <v>205</v>
      </c>
      <c r="H283" s="168">
        <v>18.815999999999999</v>
      </c>
      <c r="I283" s="169"/>
      <c r="J283" s="170">
        <f>ROUND(I283*H283,2)</f>
        <v>0</v>
      </c>
      <c r="K283" s="166" t="s">
        <v>142</v>
      </c>
      <c r="L283" s="34"/>
      <c r="M283" s="171" t="s">
        <v>3</v>
      </c>
      <c r="N283" s="172" t="s">
        <v>45</v>
      </c>
      <c r="O283" s="35"/>
      <c r="P283" s="173">
        <f>O283*H283</f>
        <v>0</v>
      </c>
      <c r="Q283" s="173">
        <v>0</v>
      </c>
      <c r="R283" s="173">
        <f>Q283*H283</f>
        <v>0</v>
      </c>
      <c r="S283" s="173">
        <v>6.8000000000000005E-2</v>
      </c>
      <c r="T283" s="174">
        <f>S283*H283</f>
        <v>1.279488</v>
      </c>
      <c r="AR283" s="17" t="s">
        <v>143</v>
      </c>
      <c r="AT283" s="17" t="s">
        <v>138</v>
      </c>
      <c r="AU283" s="17" t="s">
        <v>144</v>
      </c>
      <c r="AY283" s="17" t="s">
        <v>136</v>
      </c>
      <c r="BE283" s="175">
        <f>IF(N283="základní",J283,0)</f>
        <v>0</v>
      </c>
      <c r="BF283" s="175">
        <f>IF(N283="snížená",J283,0)</f>
        <v>0</v>
      </c>
      <c r="BG283" s="175">
        <f>IF(N283="zákl. přenesená",J283,0)</f>
        <v>0</v>
      </c>
      <c r="BH283" s="175">
        <f>IF(N283="sníž. přenesená",J283,0)</f>
        <v>0</v>
      </c>
      <c r="BI283" s="175">
        <f>IF(N283="nulová",J283,0)</f>
        <v>0</v>
      </c>
      <c r="BJ283" s="17" t="s">
        <v>144</v>
      </c>
      <c r="BK283" s="175">
        <f>ROUND(I283*H283,2)</f>
        <v>0</v>
      </c>
      <c r="BL283" s="17" t="s">
        <v>143</v>
      </c>
      <c r="BM283" s="17" t="s">
        <v>1002</v>
      </c>
    </row>
    <row r="284" spans="2:65" s="11" customFormat="1" ht="12" x14ac:dyDescent="0.35">
      <c r="B284" s="176"/>
      <c r="D284" s="177" t="s">
        <v>146</v>
      </c>
      <c r="E284" s="178" t="s">
        <v>3</v>
      </c>
      <c r="F284" s="179" t="s">
        <v>1003</v>
      </c>
      <c r="H284" s="180">
        <v>9.4079999999999995</v>
      </c>
      <c r="I284" s="181"/>
      <c r="L284" s="176"/>
      <c r="M284" s="182"/>
      <c r="N284" s="183"/>
      <c r="O284" s="183"/>
      <c r="P284" s="183"/>
      <c r="Q284" s="183"/>
      <c r="R284" s="183"/>
      <c r="S284" s="183"/>
      <c r="T284" s="184"/>
      <c r="AT284" s="178" t="s">
        <v>146</v>
      </c>
      <c r="AU284" s="178" t="s">
        <v>144</v>
      </c>
      <c r="AV284" s="11" t="s">
        <v>144</v>
      </c>
      <c r="AW284" s="11" t="s">
        <v>37</v>
      </c>
      <c r="AX284" s="11" t="s">
        <v>73</v>
      </c>
      <c r="AY284" s="178" t="s">
        <v>136</v>
      </c>
    </row>
    <row r="285" spans="2:65" s="11" customFormat="1" ht="12" x14ac:dyDescent="0.35">
      <c r="B285" s="176"/>
      <c r="D285" s="177" t="s">
        <v>146</v>
      </c>
      <c r="E285" s="178" t="s">
        <v>3</v>
      </c>
      <c r="F285" s="179" t="s">
        <v>1004</v>
      </c>
      <c r="H285" s="180">
        <v>9.4079999999999995</v>
      </c>
      <c r="I285" s="181"/>
      <c r="L285" s="176"/>
      <c r="M285" s="182"/>
      <c r="N285" s="183"/>
      <c r="O285" s="183"/>
      <c r="P285" s="183"/>
      <c r="Q285" s="183"/>
      <c r="R285" s="183"/>
      <c r="S285" s="183"/>
      <c r="T285" s="184"/>
      <c r="AT285" s="178" t="s">
        <v>146</v>
      </c>
      <c r="AU285" s="178" t="s">
        <v>144</v>
      </c>
      <c r="AV285" s="11" t="s">
        <v>144</v>
      </c>
      <c r="AW285" s="11" t="s">
        <v>37</v>
      </c>
      <c r="AX285" s="11" t="s">
        <v>73</v>
      </c>
      <c r="AY285" s="178" t="s">
        <v>136</v>
      </c>
    </row>
    <row r="286" spans="2:65" s="12" customFormat="1" ht="12" x14ac:dyDescent="0.35">
      <c r="B286" s="185"/>
      <c r="D286" s="177" t="s">
        <v>146</v>
      </c>
      <c r="E286" s="197" t="s">
        <v>3</v>
      </c>
      <c r="F286" s="198" t="s">
        <v>149</v>
      </c>
      <c r="H286" s="199">
        <v>18.815999999999999</v>
      </c>
      <c r="I286" s="190"/>
      <c r="L286" s="185"/>
      <c r="M286" s="191"/>
      <c r="N286" s="192"/>
      <c r="O286" s="192"/>
      <c r="P286" s="192"/>
      <c r="Q286" s="192"/>
      <c r="R286" s="192"/>
      <c r="S286" s="192"/>
      <c r="T286" s="193"/>
      <c r="AT286" s="194" t="s">
        <v>146</v>
      </c>
      <c r="AU286" s="194" t="s">
        <v>144</v>
      </c>
      <c r="AV286" s="12" t="s">
        <v>143</v>
      </c>
      <c r="AW286" s="12" t="s">
        <v>37</v>
      </c>
      <c r="AX286" s="12" t="s">
        <v>22</v>
      </c>
      <c r="AY286" s="194" t="s">
        <v>136</v>
      </c>
    </row>
    <row r="287" spans="2:65" s="10" customFormat="1" ht="29.9" customHeight="1" x14ac:dyDescent="0.35">
      <c r="B287" s="149"/>
      <c r="D287" s="160" t="s">
        <v>72</v>
      </c>
      <c r="E287" s="161" t="s">
        <v>497</v>
      </c>
      <c r="F287" s="161" t="s">
        <v>498</v>
      </c>
      <c r="I287" s="152"/>
      <c r="J287" s="162">
        <f>BK287</f>
        <v>0</v>
      </c>
      <c r="L287" s="149"/>
      <c r="M287" s="154"/>
      <c r="N287" s="155"/>
      <c r="O287" s="155"/>
      <c r="P287" s="156">
        <f>SUM(P288:P292)</f>
        <v>0</v>
      </c>
      <c r="Q287" s="155"/>
      <c r="R287" s="156">
        <f>SUM(R288:R292)</f>
        <v>0</v>
      </c>
      <c r="S287" s="155"/>
      <c r="T287" s="157">
        <f>SUM(T288:T292)</f>
        <v>0</v>
      </c>
      <c r="AR287" s="150" t="s">
        <v>22</v>
      </c>
      <c r="AT287" s="158" t="s">
        <v>72</v>
      </c>
      <c r="AU287" s="158" t="s">
        <v>22</v>
      </c>
      <c r="AY287" s="150" t="s">
        <v>136</v>
      </c>
      <c r="BK287" s="159">
        <f>SUM(BK288:BK292)</f>
        <v>0</v>
      </c>
    </row>
    <row r="288" spans="2:65" s="1" customFormat="1" ht="31.5" customHeight="1" x14ac:dyDescent="0.35">
      <c r="B288" s="163"/>
      <c r="C288" s="164" t="s">
        <v>393</v>
      </c>
      <c r="D288" s="164" t="s">
        <v>138</v>
      </c>
      <c r="E288" s="165" t="s">
        <v>500</v>
      </c>
      <c r="F288" s="166" t="s">
        <v>501</v>
      </c>
      <c r="G288" s="167" t="s">
        <v>180</v>
      </c>
      <c r="H288" s="168">
        <v>199.88</v>
      </c>
      <c r="I288" s="169"/>
      <c r="J288" s="170">
        <f>ROUND(I288*H288,2)</f>
        <v>0</v>
      </c>
      <c r="K288" s="166" t="s">
        <v>142</v>
      </c>
      <c r="L288" s="34"/>
      <c r="M288" s="171" t="s">
        <v>3</v>
      </c>
      <c r="N288" s="172" t="s">
        <v>45</v>
      </c>
      <c r="O288" s="35"/>
      <c r="P288" s="173">
        <f>O288*H288</f>
        <v>0</v>
      </c>
      <c r="Q288" s="173">
        <v>0</v>
      </c>
      <c r="R288" s="173">
        <f>Q288*H288</f>
        <v>0</v>
      </c>
      <c r="S288" s="173">
        <v>0</v>
      </c>
      <c r="T288" s="174">
        <f>S288*H288</f>
        <v>0</v>
      </c>
      <c r="AR288" s="17" t="s">
        <v>143</v>
      </c>
      <c r="AT288" s="17" t="s">
        <v>138</v>
      </c>
      <c r="AU288" s="17" t="s">
        <v>144</v>
      </c>
      <c r="AY288" s="17" t="s">
        <v>136</v>
      </c>
      <c r="BE288" s="175">
        <f>IF(N288="základní",J288,0)</f>
        <v>0</v>
      </c>
      <c r="BF288" s="175">
        <f>IF(N288="snížená",J288,0)</f>
        <v>0</v>
      </c>
      <c r="BG288" s="175">
        <f>IF(N288="zákl. přenesená",J288,0)</f>
        <v>0</v>
      </c>
      <c r="BH288" s="175">
        <f>IF(N288="sníž. přenesená",J288,0)</f>
        <v>0</v>
      </c>
      <c r="BI288" s="175">
        <f>IF(N288="nulová",J288,0)</f>
        <v>0</v>
      </c>
      <c r="BJ288" s="17" t="s">
        <v>144</v>
      </c>
      <c r="BK288" s="175">
        <f>ROUND(I288*H288,2)</f>
        <v>0</v>
      </c>
      <c r="BL288" s="17" t="s">
        <v>143</v>
      </c>
      <c r="BM288" s="17" t="s">
        <v>502</v>
      </c>
    </row>
    <row r="289" spans="2:65" s="1" customFormat="1" ht="31.5" customHeight="1" x14ac:dyDescent="0.35">
      <c r="B289" s="163"/>
      <c r="C289" s="164" t="s">
        <v>398</v>
      </c>
      <c r="D289" s="164" t="s">
        <v>138</v>
      </c>
      <c r="E289" s="165" t="s">
        <v>504</v>
      </c>
      <c r="F289" s="166" t="s">
        <v>505</v>
      </c>
      <c r="G289" s="167" t="s">
        <v>180</v>
      </c>
      <c r="H289" s="168">
        <v>199.88</v>
      </c>
      <c r="I289" s="169"/>
      <c r="J289" s="170">
        <f>ROUND(I289*H289,2)</f>
        <v>0</v>
      </c>
      <c r="K289" s="166" t="s">
        <v>142</v>
      </c>
      <c r="L289" s="34"/>
      <c r="M289" s="171" t="s">
        <v>3</v>
      </c>
      <c r="N289" s="172" t="s">
        <v>45</v>
      </c>
      <c r="O289" s="35"/>
      <c r="P289" s="173">
        <f>O289*H289</f>
        <v>0</v>
      </c>
      <c r="Q289" s="173">
        <v>0</v>
      </c>
      <c r="R289" s="173">
        <f>Q289*H289</f>
        <v>0</v>
      </c>
      <c r="S289" s="173">
        <v>0</v>
      </c>
      <c r="T289" s="174">
        <f>S289*H289</f>
        <v>0</v>
      </c>
      <c r="AR289" s="17" t="s">
        <v>143</v>
      </c>
      <c r="AT289" s="17" t="s">
        <v>138</v>
      </c>
      <c r="AU289" s="17" t="s">
        <v>144</v>
      </c>
      <c r="AY289" s="17" t="s">
        <v>136</v>
      </c>
      <c r="BE289" s="175">
        <f>IF(N289="základní",J289,0)</f>
        <v>0</v>
      </c>
      <c r="BF289" s="175">
        <f>IF(N289="snížená",J289,0)</f>
        <v>0</v>
      </c>
      <c r="BG289" s="175">
        <f>IF(N289="zákl. přenesená",J289,0)</f>
        <v>0</v>
      </c>
      <c r="BH289" s="175">
        <f>IF(N289="sníž. přenesená",J289,0)</f>
        <v>0</v>
      </c>
      <c r="BI289" s="175">
        <f>IF(N289="nulová",J289,0)</f>
        <v>0</v>
      </c>
      <c r="BJ289" s="17" t="s">
        <v>144</v>
      </c>
      <c r="BK289" s="175">
        <f>ROUND(I289*H289,2)</f>
        <v>0</v>
      </c>
      <c r="BL289" s="17" t="s">
        <v>143</v>
      </c>
      <c r="BM289" s="17" t="s">
        <v>506</v>
      </c>
    </row>
    <row r="290" spans="2:65" s="1" customFormat="1" ht="31.5" customHeight="1" x14ac:dyDescent="0.35">
      <c r="B290" s="163"/>
      <c r="C290" s="164" t="s">
        <v>402</v>
      </c>
      <c r="D290" s="164" t="s">
        <v>138</v>
      </c>
      <c r="E290" s="165" t="s">
        <v>508</v>
      </c>
      <c r="F290" s="166" t="s">
        <v>509</v>
      </c>
      <c r="G290" s="167" t="s">
        <v>180</v>
      </c>
      <c r="H290" s="168">
        <v>3797.72</v>
      </c>
      <c r="I290" s="169"/>
      <c r="J290" s="170">
        <f>ROUND(I290*H290,2)</f>
        <v>0</v>
      </c>
      <c r="K290" s="166" t="s">
        <v>142</v>
      </c>
      <c r="L290" s="34"/>
      <c r="M290" s="171" t="s">
        <v>3</v>
      </c>
      <c r="N290" s="172" t="s">
        <v>45</v>
      </c>
      <c r="O290" s="35"/>
      <c r="P290" s="173">
        <f>O290*H290</f>
        <v>0</v>
      </c>
      <c r="Q290" s="173">
        <v>0</v>
      </c>
      <c r="R290" s="173">
        <f>Q290*H290</f>
        <v>0</v>
      </c>
      <c r="S290" s="173">
        <v>0</v>
      </c>
      <c r="T290" s="174">
        <f>S290*H290</f>
        <v>0</v>
      </c>
      <c r="AR290" s="17" t="s">
        <v>143</v>
      </c>
      <c r="AT290" s="17" t="s">
        <v>138</v>
      </c>
      <c r="AU290" s="17" t="s">
        <v>144</v>
      </c>
      <c r="AY290" s="17" t="s">
        <v>136</v>
      </c>
      <c r="BE290" s="175">
        <f>IF(N290="základní",J290,0)</f>
        <v>0</v>
      </c>
      <c r="BF290" s="175">
        <f>IF(N290="snížená",J290,0)</f>
        <v>0</v>
      </c>
      <c r="BG290" s="175">
        <f>IF(N290="zákl. přenesená",J290,0)</f>
        <v>0</v>
      </c>
      <c r="BH290" s="175">
        <f>IF(N290="sníž. přenesená",J290,0)</f>
        <v>0</v>
      </c>
      <c r="BI290" s="175">
        <f>IF(N290="nulová",J290,0)</f>
        <v>0</v>
      </c>
      <c r="BJ290" s="17" t="s">
        <v>144</v>
      </c>
      <c r="BK290" s="175">
        <f>ROUND(I290*H290,2)</f>
        <v>0</v>
      </c>
      <c r="BL290" s="17" t="s">
        <v>143</v>
      </c>
      <c r="BM290" s="17" t="s">
        <v>510</v>
      </c>
    </row>
    <row r="291" spans="2:65" s="11" customFormat="1" ht="12" x14ac:dyDescent="0.35">
      <c r="B291" s="176"/>
      <c r="D291" s="186" t="s">
        <v>146</v>
      </c>
      <c r="F291" s="195" t="s">
        <v>1005</v>
      </c>
      <c r="H291" s="196">
        <v>3797.72</v>
      </c>
      <c r="I291" s="181"/>
      <c r="L291" s="176"/>
      <c r="M291" s="182"/>
      <c r="N291" s="183"/>
      <c r="O291" s="183"/>
      <c r="P291" s="183"/>
      <c r="Q291" s="183"/>
      <c r="R291" s="183"/>
      <c r="S291" s="183"/>
      <c r="T291" s="184"/>
      <c r="AT291" s="178" t="s">
        <v>146</v>
      </c>
      <c r="AU291" s="178" t="s">
        <v>144</v>
      </c>
      <c r="AV291" s="11" t="s">
        <v>144</v>
      </c>
      <c r="AW291" s="11" t="s">
        <v>4</v>
      </c>
      <c r="AX291" s="11" t="s">
        <v>22</v>
      </c>
      <c r="AY291" s="178" t="s">
        <v>136</v>
      </c>
    </row>
    <row r="292" spans="2:65" s="1" customFormat="1" ht="22.5" customHeight="1" x14ac:dyDescent="0.35">
      <c r="B292" s="163"/>
      <c r="C292" s="164" t="s">
        <v>407</v>
      </c>
      <c r="D292" s="164" t="s">
        <v>138</v>
      </c>
      <c r="E292" s="165" t="s">
        <v>513</v>
      </c>
      <c r="F292" s="166" t="s">
        <v>514</v>
      </c>
      <c r="G292" s="167" t="s">
        <v>180</v>
      </c>
      <c r="H292" s="168">
        <v>199.88</v>
      </c>
      <c r="I292" s="169"/>
      <c r="J292" s="170">
        <f>ROUND(I292*H292,2)</f>
        <v>0</v>
      </c>
      <c r="K292" s="166" t="s">
        <v>142</v>
      </c>
      <c r="L292" s="34"/>
      <c r="M292" s="171" t="s">
        <v>3</v>
      </c>
      <c r="N292" s="172" t="s">
        <v>45</v>
      </c>
      <c r="O292" s="35"/>
      <c r="P292" s="173">
        <f>O292*H292</f>
        <v>0</v>
      </c>
      <c r="Q292" s="173">
        <v>0</v>
      </c>
      <c r="R292" s="173">
        <f>Q292*H292</f>
        <v>0</v>
      </c>
      <c r="S292" s="173">
        <v>0</v>
      </c>
      <c r="T292" s="174">
        <f>S292*H292</f>
        <v>0</v>
      </c>
      <c r="AR292" s="17" t="s">
        <v>143</v>
      </c>
      <c r="AT292" s="17" t="s">
        <v>138</v>
      </c>
      <c r="AU292" s="17" t="s">
        <v>144</v>
      </c>
      <c r="AY292" s="17" t="s">
        <v>136</v>
      </c>
      <c r="BE292" s="175">
        <f>IF(N292="základní",J292,0)</f>
        <v>0</v>
      </c>
      <c r="BF292" s="175">
        <f>IF(N292="snížená",J292,0)</f>
        <v>0</v>
      </c>
      <c r="BG292" s="175">
        <f>IF(N292="zákl. přenesená",J292,0)</f>
        <v>0</v>
      </c>
      <c r="BH292" s="175">
        <f>IF(N292="sníž. přenesená",J292,0)</f>
        <v>0</v>
      </c>
      <c r="BI292" s="175">
        <f>IF(N292="nulová",J292,0)</f>
        <v>0</v>
      </c>
      <c r="BJ292" s="17" t="s">
        <v>144</v>
      </c>
      <c r="BK292" s="175">
        <f>ROUND(I292*H292,2)</f>
        <v>0</v>
      </c>
      <c r="BL292" s="17" t="s">
        <v>143</v>
      </c>
      <c r="BM292" s="17" t="s">
        <v>515</v>
      </c>
    </row>
    <row r="293" spans="2:65" s="10" customFormat="1" ht="29.9" customHeight="1" x14ac:dyDescent="0.35">
      <c r="B293" s="149"/>
      <c r="D293" s="160" t="s">
        <v>72</v>
      </c>
      <c r="E293" s="161" t="s">
        <v>516</v>
      </c>
      <c r="F293" s="161" t="s">
        <v>517</v>
      </c>
      <c r="I293" s="152"/>
      <c r="J293" s="162">
        <f>BK293</f>
        <v>0</v>
      </c>
      <c r="L293" s="149"/>
      <c r="M293" s="154"/>
      <c r="N293" s="155"/>
      <c r="O293" s="155"/>
      <c r="P293" s="156">
        <f>P294</f>
        <v>0</v>
      </c>
      <c r="Q293" s="155"/>
      <c r="R293" s="156">
        <f>R294</f>
        <v>0</v>
      </c>
      <c r="S293" s="155"/>
      <c r="T293" s="157">
        <f>T294</f>
        <v>0</v>
      </c>
      <c r="AR293" s="150" t="s">
        <v>22</v>
      </c>
      <c r="AT293" s="158" t="s">
        <v>72</v>
      </c>
      <c r="AU293" s="158" t="s">
        <v>22</v>
      </c>
      <c r="AY293" s="150" t="s">
        <v>136</v>
      </c>
      <c r="BK293" s="159">
        <f>BK294</f>
        <v>0</v>
      </c>
    </row>
    <row r="294" spans="2:65" s="1" customFormat="1" ht="44.25" customHeight="1" x14ac:dyDescent="0.35">
      <c r="B294" s="163"/>
      <c r="C294" s="164" t="s">
        <v>411</v>
      </c>
      <c r="D294" s="164" t="s">
        <v>138</v>
      </c>
      <c r="E294" s="165" t="s">
        <v>519</v>
      </c>
      <c r="F294" s="166" t="s">
        <v>520</v>
      </c>
      <c r="G294" s="167" t="s">
        <v>180</v>
      </c>
      <c r="H294" s="168">
        <v>172.62299999999999</v>
      </c>
      <c r="I294" s="169"/>
      <c r="J294" s="170">
        <f>ROUND(I294*H294,2)</f>
        <v>0</v>
      </c>
      <c r="K294" s="166" t="s">
        <v>142</v>
      </c>
      <c r="L294" s="34"/>
      <c r="M294" s="171" t="s">
        <v>3</v>
      </c>
      <c r="N294" s="172" t="s">
        <v>45</v>
      </c>
      <c r="O294" s="35"/>
      <c r="P294" s="173">
        <f>O294*H294</f>
        <v>0</v>
      </c>
      <c r="Q294" s="173">
        <v>0</v>
      </c>
      <c r="R294" s="173">
        <f>Q294*H294</f>
        <v>0</v>
      </c>
      <c r="S294" s="173">
        <v>0</v>
      </c>
      <c r="T294" s="174">
        <f>S294*H294</f>
        <v>0</v>
      </c>
      <c r="AR294" s="17" t="s">
        <v>143</v>
      </c>
      <c r="AT294" s="17" t="s">
        <v>138</v>
      </c>
      <c r="AU294" s="17" t="s">
        <v>144</v>
      </c>
      <c r="AY294" s="17" t="s">
        <v>136</v>
      </c>
      <c r="BE294" s="175">
        <f>IF(N294="základní",J294,0)</f>
        <v>0</v>
      </c>
      <c r="BF294" s="175">
        <f>IF(N294="snížená",J294,0)</f>
        <v>0</v>
      </c>
      <c r="BG294" s="175">
        <f>IF(N294="zákl. přenesená",J294,0)</f>
        <v>0</v>
      </c>
      <c r="BH294" s="175">
        <f>IF(N294="sníž. přenesená",J294,0)</f>
        <v>0</v>
      </c>
      <c r="BI294" s="175">
        <f>IF(N294="nulová",J294,0)</f>
        <v>0</v>
      </c>
      <c r="BJ294" s="17" t="s">
        <v>144</v>
      </c>
      <c r="BK294" s="175">
        <f>ROUND(I294*H294,2)</f>
        <v>0</v>
      </c>
      <c r="BL294" s="17" t="s">
        <v>143</v>
      </c>
      <c r="BM294" s="17" t="s">
        <v>521</v>
      </c>
    </row>
    <row r="295" spans="2:65" s="10" customFormat="1" ht="37.4" customHeight="1" x14ac:dyDescent="0.35">
      <c r="B295" s="149"/>
      <c r="D295" s="150" t="s">
        <v>72</v>
      </c>
      <c r="E295" s="151" t="s">
        <v>522</v>
      </c>
      <c r="F295" s="151" t="s">
        <v>523</v>
      </c>
      <c r="I295" s="152"/>
      <c r="J295" s="153">
        <f>BK295</f>
        <v>0</v>
      </c>
      <c r="L295" s="149"/>
      <c r="M295" s="154"/>
      <c r="N295" s="155"/>
      <c r="O295" s="155"/>
      <c r="P295" s="156">
        <f>P296+P305+P318+P370+P399+P409+P445+P451+P487+P500+P520+P536+P546</f>
        <v>0</v>
      </c>
      <c r="Q295" s="155"/>
      <c r="R295" s="156">
        <f>R296+R305+R318+R370+R399+R409+R445+R451+R487+R500+R520+R536+R546</f>
        <v>22.031475759999999</v>
      </c>
      <c r="S295" s="155"/>
      <c r="T295" s="157">
        <f>T296+T305+T318+T370+T399+T409+T445+T451+T487+T500+T520+T536+T546</f>
        <v>24.043659460000001</v>
      </c>
      <c r="AR295" s="150" t="s">
        <v>144</v>
      </c>
      <c r="AT295" s="158" t="s">
        <v>72</v>
      </c>
      <c r="AU295" s="158" t="s">
        <v>73</v>
      </c>
      <c r="AY295" s="150" t="s">
        <v>136</v>
      </c>
      <c r="BK295" s="159">
        <f>BK296+BK305+BK318+BK370+BK399+BK409+BK445+BK451+BK487+BK500+BK520+BK536+BK546</f>
        <v>0</v>
      </c>
    </row>
    <row r="296" spans="2:65" s="10" customFormat="1" ht="19.899999999999999" customHeight="1" x14ac:dyDescent="0.35">
      <c r="B296" s="149"/>
      <c r="D296" s="160" t="s">
        <v>72</v>
      </c>
      <c r="E296" s="161" t="s">
        <v>524</v>
      </c>
      <c r="F296" s="161" t="s">
        <v>525</v>
      </c>
      <c r="I296" s="152"/>
      <c r="J296" s="162">
        <f>BK296</f>
        <v>0</v>
      </c>
      <c r="L296" s="149"/>
      <c r="M296" s="154"/>
      <c r="N296" s="155"/>
      <c r="O296" s="155"/>
      <c r="P296" s="156">
        <f>SUM(P297:P304)</f>
        <v>0</v>
      </c>
      <c r="Q296" s="155"/>
      <c r="R296" s="156">
        <f>SUM(R297:R304)</f>
        <v>0.29135023999999998</v>
      </c>
      <c r="S296" s="155"/>
      <c r="T296" s="157">
        <f>SUM(T297:T304)</f>
        <v>0</v>
      </c>
      <c r="AR296" s="150" t="s">
        <v>144</v>
      </c>
      <c r="AT296" s="158" t="s">
        <v>72</v>
      </c>
      <c r="AU296" s="158" t="s">
        <v>22</v>
      </c>
      <c r="AY296" s="150" t="s">
        <v>136</v>
      </c>
      <c r="BK296" s="159">
        <f>SUM(BK297:BK304)</f>
        <v>0</v>
      </c>
    </row>
    <row r="297" spans="2:65" s="1" customFormat="1" ht="31.5" customHeight="1" x14ac:dyDescent="0.35">
      <c r="B297" s="163"/>
      <c r="C297" s="164" t="s">
        <v>416</v>
      </c>
      <c r="D297" s="164" t="s">
        <v>138</v>
      </c>
      <c r="E297" s="165" t="s">
        <v>527</v>
      </c>
      <c r="F297" s="166" t="s">
        <v>528</v>
      </c>
      <c r="G297" s="167" t="s">
        <v>205</v>
      </c>
      <c r="H297" s="168">
        <v>59.52</v>
      </c>
      <c r="I297" s="169"/>
      <c r="J297" s="170">
        <f>ROUND(I297*H297,2)</f>
        <v>0</v>
      </c>
      <c r="K297" s="166" t="s">
        <v>142</v>
      </c>
      <c r="L297" s="34"/>
      <c r="M297" s="171" t="s">
        <v>3</v>
      </c>
      <c r="N297" s="172" t="s">
        <v>45</v>
      </c>
      <c r="O297" s="35"/>
      <c r="P297" s="173">
        <f>O297*H297</f>
        <v>0</v>
      </c>
      <c r="Q297" s="173">
        <v>0</v>
      </c>
      <c r="R297" s="173">
        <f>Q297*H297</f>
        <v>0</v>
      </c>
      <c r="S297" s="173">
        <v>0</v>
      </c>
      <c r="T297" s="174">
        <f>S297*H297</f>
        <v>0</v>
      </c>
      <c r="AR297" s="17" t="s">
        <v>220</v>
      </c>
      <c r="AT297" s="17" t="s">
        <v>138</v>
      </c>
      <c r="AU297" s="17" t="s">
        <v>144</v>
      </c>
      <c r="AY297" s="17" t="s">
        <v>136</v>
      </c>
      <c r="BE297" s="175">
        <f>IF(N297="základní",J297,0)</f>
        <v>0</v>
      </c>
      <c r="BF297" s="175">
        <f>IF(N297="snížená",J297,0)</f>
        <v>0</v>
      </c>
      <c r="BG297" s="175">
        <f>IF(N297="zákl. přenesená",J297,0)</f>
        <v>0</v>
      </c>
      <c r="BH297" s="175">
        <f>IF(N297="sníž. přenesená",J297,0)</f>
        <v>0</v>
      </c>
      <c r="BI297" s="175">
        <f>IF(N297="nulová",J297,0)</f>
        <v>0</v>
      </c>
      <c r="BJ297" s="17" t="s">
        <v>144</v>
      </c>
      <c r="BK297" s="175">
        <f>ROUND(I297*H297,2)</f>
        <v>0</v>
      </c>
      <c r="BL297" s="17" t="s">
        <v>220</v>
      </c>
      <c r="BM297" s="17" t="s">
        <v>529</v>
      </c>
    </row>
    <row r="298" spans="2:65" s="11" customFormat="1" ht="12" x14ac:dyDescent="0.35">
      <c r="B298" s="176"/>
      <c r="D298" s="186" t="s">
        <v>146</v>
      </c>
      <c r="E298" s="200" t="s">
        <v>3</v>
      </c>
      <c r="F298" s="195" t="s">
        <v>1006</v>
      </c>
      <c r="H298" s="196">
        <v>59.52</v>
      </c>
      <c r="I298" s="181"/>
      <c r="L298" s="176"/>
      <c r="M298" s="182"/>
      <c r="N298" s="183"/>
      <c r="O298" s="183"/>
      <c r="P298" s="183"/>
      <c r="Q298" s="183"/>
      <c r="R298" s="183"/>
      <c r="S298" s="183"/>
      <c r="T298" s="184"/>
      <c r="AT298" s="178" t="s">
        <v>146</v>
      </c>
      <c r="AU298" s="178" t="s">
        <v>144</v>
      </c>
      <c r="AV298" s="11" t="s">
        <v>144</v>
      </c>
      <c r="AW298" s="11" t="s">
        <v>37</v>
      </c>
      <c r="AX298" s="11" t="s">
        <v>22</v>
      </c>
      <c r="AY298" s="178" t="s">
        <v>136</v>
      </c>
    </row>
    <row r="299" spans="2:65" s="1" customFormat="1" ht="22.5" customHeight="1" x14ac:dyDescent="0.35">
      <c r="B299" s="163"/>
      <c r="C299" s="201" t="s">
        <v>420</v>
      </c>
      <c r="D299" s="201" t="s">
        <v>209</v>
      </c>
      <c r="E299" s="202" t="s">
        <v>532</v>
      </c>
      <c r="F299" s="203" t="s">
        <v>533</v>
      </c>
      <c r="G299" s="204" t="s">
        <v>534</v>
      </c>
      <c r="H299" s="205">
        <v>1.964</v>
      </c>
      <c r="I299" s="206"/>
      <c r="J299" s="207">
        <f>ROUND(I299*H299,2)</f>
        <v>0</v>
      </c>
      <c r="K299" s="203" t="s">
        <v>142</v>
      </c>
      <c r="L299" s="208"/>
      <c r="M299" s="209" t="s">
        <v>3</v>
      </c>
      <c r="N299" s="210" t="s">
        <v>45</v>
      </c>
      <c r="O299" s="35"/>
      <c r="P299" s="173">
        <f>O299*H299</f>
        <v>0</v>
      </c>
      <c r="Q299" s="173">
        <v>1E-3</v>
      </c>
      <c r="R299" s="173">
        <f>Q299*H299</f>
        <v>1.964E-3</v>
      </c>
      <c r="S299" s="173">
        <v>0</v>
      </c>
      <c r="T299" s="174">
        <f>S299*H299</f>
        <v>0</v>
      </c>
      <c r="AR299" s="17" t="s">
        <v>301</v>
      </c>
      <c r="AT299" s="17" t="s">
        <v>209</v>
      </c>
      <c r="AU299" s="17" t="s">
        <v>144</v>
      </c>
      <c r="AY299" s="17" t="s">
        <v>136</v>
      </c>
      <c r="BE299" s="175">
        <f>IF(N299="základní",J299,0)</f>
        <v>0</v>
      </c>
      <c r="BF299" s="175">
        <f>IF(N299="snížená",J299,0)</f>
        <v>0</v>
      </c>
      <c r="BG299" s="175">
        <f>IF(N299="zákl. přenesená",J299,0)</f>
        <v>0</v>
      </c>
      <c r="BH299" s="175">
        <f>IF(N299="sníž. přenesená",J299,0)</f>
        <v>0</v>
      </c>
      <c r="BI299" s="175">
        <f>IF(N299="nulová",J299,0)</f>
        <v>0</v>
      </c>
      <c r="BJ299" s="17" t="s">
        <v>144</v>
      </c>
      <c r="BK299" s="175">
        <f>ROUND(I299*H299,2)</f>
        <v>0</v>
      </c>
      <c r="BL299" s="17" t="s">
        <v>220</v>
      </c>
      <c r="BM299" s="17" t="s">
        <v>535</v>
      </c>
    </row>
    <row r="300" spans="2:65" s="1" customFormat="1" ht="22.5" customHeight="1" x14ac:dyDescent="0.35">
      <c r="B300" s="163"/>
      <c r="C300" s="164" t="s">
        <v>425</v>
      </c>
      <c r="D300" s="164" t="s">
        <v>138</v>
      </c>
      <c r="E300" s="165" t="s">
        <v>537</v>
      </c>
      <c r="F300" s="166" t="s">
        <v>538</v>
      </c>
      <c r="G300" s="167" t="s">
        <v>205</v>
      </c>
      <c r="H300" s="168">
        <v>59.52</v>
      </c>
      <c r="I300" s="169"/>
      <c r="J300" s="170">
        <f>ROUND(I300*H300,2)</f>
        <v>0</v>
      </c>
      <c r="K300" s="166" t="s">
        <v>142</v>
      </c>
      <c r="L300" s="34"/>
      <c r="M300" s="171" t="s">
        <v>3</v>
      </c>
      <c r="N300" s="172" t="s">
        <v>45</v>
      </c>
      <c r="O300" s="35"/>
      <c r="P300" s="173">
        <f>O300*H300</f>
        <v>0</v>
      </c>
      <c r="Q300" s="173">
        <v>4.0000000000000002E-4</v>
      </c>
      <c r="R300" s="173">
        <f>Q300*H300</f>
        <v>2.3808000000000003E-2</v>
      </c>
      <c r="S300" s="173">
        <v>0</v>
      </c>
      <c r="T300" s="174">
        <f>S300*H300</f>
        <v>0</v>
      </c>
      <c r="AR300" s="17" t="s">
        <v>220</v>
      </c>
      <c r="AT300" s="17" t="s">
        <v>138</v>
      </c>
      <c r="AU300" s="17" t="s">
        <v>144</v>
      </c>
      <c r="AY300" s="17" t="s">
        <v>136</v>
      </c>
      <c r="BE300" s="175">
        <f>IF(N300="základní",J300,0)</f>
        <v>0</v>
      </c>
      <c r="BF300" s="175">
        <f>IF(N300="snížená",J300,0)</f>
        <v>0</v>
      </c>
      <c r="BG300" s="175">
        <f>IF(N300="zákl. přenesená",J300,0)</f>
        <v>0</v>
      </c>
      <c r="BH300" s="175">
        <f>IF(N300="sníž. přenesená",J300,0)</f>
        <v>0</v>
      </c>
      <c r="BI300" s="175">
        <f>IF(N300="nulová",J300,0)</f>
        <v>0</v>
      </c>
      <c r="BJ300" s="17" t="s">
        <v>144</v>
      </c>
      <c r="BK300" s="175">
        <f>ROUND(I300*H300,2)</f>
        <v>0</v>
      </c>
      <c r="BL300" s="17" t="s">
        <v>220</v>
      </c>
      <c r="BM300" s="17" t="s">
        <v>539</v>
      </c>
    </row>
    <row r="301" spans="2:65" s="11" customFormat="1" ht="12" x14ac:dyDescent="0.35">
      <c r="B301" s="176"/>
      <c r="D301" s="186" t="s">
        <v>146</v>
      </c>
      <c r="E301" s="200" t="s">
        <v>3</v>
      </c>
      <c r="F301" s="195" t="s">
        <v>1006</v>
      </c>
      <c r="H301" s="196">
        <v>59.52</v>
      </c>
      <c r="I301" s="181"/>
      <c r="L301" s="176"/>
      <c r="M301" s="182"/>
      <c r="N301" s="183"/>
      <c r="O301" s="183"/>
      <c r="P301" s="183"/>
      <c r="Q301" s="183"/>
      <c r="R301" s="183"/>
      <c r="S301" s="183"/>
      <c r="T301" s="184"/>
      <c r="AT301" s="178" t="s">
        <v>146</v>
      </c>
      <c r="AU301" s="178" t="s">
        <v>144</v>
      </c>
      <c r="AV301" s="11" t="s">
        <v>144</v>
      </c>
      <c r="AW301" s="11" t="s">
        <v>37</v>
      </c>
      <c r="AX301" s="11" t="s">
        <v>22</v>
      </c>
      <c r="AY301" s="178" t="s">
        <v>136</v>
      </c>
    </row>
    <row r="302" spans="2:65" s="1" customFormat="1" ht="22.5" customHeight="1" x14ac:dyDescent="0.35">
      <c r="B302" s="163"/>
      <c r="C302" s="201" t="s">
        <v>429</v>
      </c>
      <c r="D302" s="201" t="s">
        <v>209</v>
      </c>
      <c r="E302" s="202" t="s">
        <v>541</v>
      </c>
      <c r="F302" s="203" t="s">
        <v>542</v>
      </c>
      <c r="G302" s="204" t="s">
        <v>205</v>
      </c>
      <c r="H302" s="205">
        <v>68.447999999999993</v>
      </c>
      <c r="I302" s="206"/>
      <c r="J302" s="207">
        <f>ROUND(I302*H302,2)</f>
        <v>0</v>
      </c>
      <c r="K302" s="203" t="s">
        <v>142</v>
      </c>
      <c r="L302" s="208"/>
      <c r="M302" s="209" t="s">
        <v>3</v>
      </c>
      <c r="N302" s="210" t="s">
        <v>45</v>
      </c>
      <c r="O302" s="35"/>
      <c r="P302" s="173">
        <f>O302*H302</f>
        <v>0</v>
      </c>
      <c r="Q302" s="173">
        <v>3.8800000000000002E-3</v>
      </c>
      <c r="R302" s="173">
        <f>Q302*H302</f>
        <v>0.26557823999999997</v>
      </c>
      <c r="S302" s="173">
        <v>0</v>
      </c>
      <c r="T302" s="174">
        <f>S302*H302</f>
        <v>0</v>
      </c>
      <c r="AR302" s="17" t="s">
        <v>301</v>
      </c>
      <c r="AT302" s="17" t="s">
        <v>209</v>
      </c>
      <c r="AU302" s="17" t="s">
        <v>144</v>
      </c>
      <c r="AY302" s="17" t="s">
        <v>136</v>
      </c>
      <c r="BE302" s="175">
        <f>IF(N302="základní",J302,0)</f>
        <v>0</v>
      </c>
      <c r="BF302" s="175">
        <f>IF(N302="snížená",J302,0)</f>
        <v>0</v>
      </c>
      <c r="BG302" s="175">
        <f>IF(N302="zákl. přenesená",J302,0)</f>
        <v>0</v>
      </c>
      <c r="BH302" s="175">
        <f>IF(N302="sníž. přenesená",J302,0)</f>
        <v>0</v>
      </c>
      <c r="BI302" s="175">
        <f>IF(N302="nulová",J302,0)</f>
        <v>0</v>
      </c>
      <c r="BJ302" s="17" t="s">
        <v>144</v>
      </c>
      <c r="BK302" s="175">
        <f>ROUND(I302*H302,2)</f>
        <v>0</v>
      </c>
      <c r="BL302" s="17" t="s">
        <v>220</v>
      </c>
      <c r="BM302" s="17" t="s">
        <v>543</v>
      </c>
    </row>
    <row r="303" spans="2:65" s="11" customFormat="1" ht="12" x14ac:dyDescent="0.35">
      <c r="B303" s="176"/>
      <c r="D303" s="186" t="s">
        <v>146</v>
      </c>
      <c r="E303" s="200" t="s">
        <v>3</v>
      </c>
      <c r="F303" s="195" t="s">
        <v>1007</v>
      </c>
      <c r="H303" s="196">
        <v>68.447999999999993</v>
      </c>
      <c r="I303" s="181"/>
      <c r="L303" s="176"/>
      <c r="M303" s="182"/>
      <c r="N303" s="183"/>
      <c r="O303" s="183"/>
      <c r="P303" s="183"/>
      <c r="Q303" s="183"/>
      <c r="R303" s="183"/>
      <c r="S303" s="183"/>
      <c r="T303" s="184"/>
      <c r="AT303" s="178" t="s">
        <v>146</v>
      </c>
      <c r="AU303" s="178" t="s">
        <v>144</v>
      </c>
      <c r="AV303" s="11" t="s">
        <v>144</v>
      </c>
      <c r="AW303" s="11" t="s">
        <v>37</v>
      </c>
      <c r="AX303" s="11" t="s">
        <v>22</v>
      </c>
      <c r="AY303" s="178" t="s">
        <v>136</v>
      </c>
    </row>
    <row r="304" spans="2:65" s="1" customFormat="1" ht="44.25" customHeight="1" x14ac:dyDescent="0.35">
      <c r="B304" s="163"/>
      <c r="C304" s="164" t="s">
        <v>434</v>
      </c>
      <c r="D304" s="164" t="s">
        <v>138</v>
      </c>
      <c r="E304" s="165" t="s">
        <v>546</v>
      </c>
      <c r="F304" s="166" t="s">
        <v>547</v>
      </c>
      <c r="G304" s="167" t="s">
        <v>180</v>
      </c>
      <c r="H304" s="168">
        <v>0.29099999999999998</v>
      </c>
      <c r="I304" s="169"/>
      <c r="J304" s="170">
        <f>ROUND(I304*H304,2)</f>
        <v>0</v>
      </c>
      <c r="K304" s="166" t="s">
        <v>142</v>
      </c>
      <c r="L304" s="34"/>
      <c r="M304" s="171" t="s">
        <v>3</v>
      </c>
      <c r="N304" s="172" t="s">
        <v>45</v>
      </c>
      <c r="O304" s="35"/>
      <c r="P304" s="173">
        <f>O304*H304</f>
        <v>0</v>
      </c>
      <c r="Q304" s="173">
        <v>0</v>
      </c>
      <c r="R304" s="173">
        <f>Q304*H304</f>
        <v>0</v>
      </c>
      <c r="S304" s="173">
        <v>0</v>
      </c>
      <c r="T304" s="174">
        <f>S304*H304</f>
        <v>0</v>
      </c>
      <c r="AR304" s="17" t="s">
        <v>220</v>
      </c>
      <c r="AT304" s="17" t="s">
        <v>138</v>
      </c>
      <c r="AU304" s="17" t="s">
        <v>144</v>
      </c>
      <c r="AY304" s="17" t="s">
        <v>136</v>
      </c>
      <c r="BE304" s="175">
        <f>IF(N304="základní",J304,0)</f>
        <v>0</v>
      </c>
      <c r="BF304" s="175">
        <f>IF(N304="snížená",J304,0)</f>
        <v>0</v>
      </c>
      <c r="BG304" s="175">
        <f>IF(N304="zákl. přenesená",J304,0)</f>
        <v>0</v>
      </c>
      <c r="BH304" s="175">
        <f>IF(N304="sníž. přenesená",J304,0)</f>
        <v>0</v>
      </c>
      <c r="BI304" s="175">
        <f>IF(N304="nulová",J304,0)</f>
        <v>0</v>
      </c>
      <c r="BJ304" s="17" t="s">
        <v>144</v>
      </c>
      <c r="BK304" s="175">
        <f>ROUND(I304*H304,2)</f>
        <v>0</v>
      </c>
      <c r="BL304" s="17" t="s">
        <v>220</v>
      </c>
      <c r="BM304" s="17" t="s">
        <v>548</v>
      </c>
    </row>
    <row r="305" spans="2:65" s="10" customFormat="1" ht="29.9" customHeight="1" x14ac:dyDescent="0.35">
      <c r="B305" s="149"/>
      <c r="D305" s="160" t="s">
        <v>72</v>
      </c>
      <c r="E305" s="161" t="s">
        <v>1008</v>
      </c>
      <c r="F305" s="161" t="s">
        <v>1009</v>
      </c>
      <c r="I305" s="152"/>
      <c r="J305" s="162">
        <f>BK305</f>
        <v>0</v>
      </c>
      <c r="L305" s="149"/>
      <c r="M305" s="154"/>
      <c r="N305" s="155"/>
      <c r="O305" s="155"/>
      <c r="P305" s="156">
        <f>SUM(P306:P317)</f>
        <v>0</v>
      </c>
      <c r="Q305" s="155"/>
      <c r="R305" s="156">
        <f>SUM(R306:R317)</f>
        <v>0.47848064000000001</v>
      </c>
      <c r="S305" s="155"/>
      <c r="T305" s="157">
        <f>SUM(T306:T317)</f>
        <v>0</v>
      </c>
      <c r="AR305" s="150" t="s">
        <v>144</v>
      </c>
      <c r="AT305" s="158" t="s">
        <v>72</v>
      </c>
      <c r="AU305" s="158" t="s">
        <v>22</v>
      </c>
      <c r="AY305" s="150" t="s">
        <v>136</v>
      </c>
      <c r="BK305" s="159">
        <f>SUM(BK306:BK317)</f>
        <v>0</v>
      </c>
    </row>
    <row r="306" spans="2:65" s="1" customFormat="1" ht="22.5" customHeight="1" x14ac:dyDescent="0.35">
      <c r="B306" s="163"/>
      <c r="C306" s="164" t="s">
        <v>440</v>
      </c>
      <c r="D306" s="164" t="s">
        <v>138</v>
      </c>
      <c r="E306" s="165" t="s">
        <v>1010</v>
      </c>
      <c r="F306" s="166" t="s">
        <v>1011</v>
      </c>
      <c r="G306" s="167" t="s">
        <v>205</v>
      </c>
      <c r="H306" s="168">
        <v>43.497999999999998</v>
      </c>
      <c r="I306" s="169"/>
      <c r="J306" s="170">
        <f>ROUND(I306*H306,2)</f>
        <v>0</v>
      </c>
      <c r="K306" s="166" t="s">
        <v>142</v>
      </c>
      <c r="L306" s="34"/>
      <c r="M306" s="171" t="s">
        <v>3</v>
      </c>
      <c r="N306" s="172" t="s">
        <v>45</v>
      </c>
      <c r="O306" s="35"/>
      <c r="P306" s="173">
        <f>O306*H306</f>
        <v>0</v>
      </c>
      <c r="Q306" s="173">
        <v>0</v>
      </c>
      <c r="R306" s="173">
        <f>Q306*H306</f>
        <v>0</v>
      </c>
      <c r="S306" s="173">
        <v>0</v>
      </c>
      <c r="T306" s="174">
        <f>S306*H306</f>
        <v>0</v>
      </c>
      <c r="AR306" s="17" t="s">
        <v>220</v>
      </c>
      <c r="AT306" s="17" t="s">
        <v>138</v>
      </c>
      <c r="AU306" s="17" t="s">
        <v>144</v>
      </c>
      <c r="AY306" s="17" t="s">
        <v>136</v>
      </c>
      <c r="BE306" s="175">
        <f>IF(N306="základní",J306,0)</f>
        <v>0</v>
      </c>
      <c r="BF306" s="175">
        <f>IF(N306="snížená",J306,0)</f>
        <v>0</v>
      </c>
      <c r="BG306" s="175">
        <f>IF(N306="zákl. přenesená",J306,0)</f>
        <v>0</v>
      </c>
      <c r="BH306" s="175">
        <f>IF(N306="sníž. přenesená",J306,0)</f>
        <v>0</v>
      </c>
      <c r="BI306" s="175">
        <f>IF(N306="nulová",J306,0)</f>
        <v>0</v>
      </c>
      <c r="BJ306" s="17" t="s">
        <v>144</v>
      </c>
      <c r="BK306" s="175">
        <f>ROUND(I306*H306,2)</f>
        <v>0</v>
      </c>
      <c r="BL306" s="17" t="s">
        <v>220</v>
      </c>
      <c r="BM306" s="17" t="s">
        <v>1012</v>
      </c>
    </row>
    <row r="307" spans="2:65" s="1" customFormat="1" ht="38" x14ac:dyDescent="0.35">
      <c r="B307" s="34"/>
      <c r="D307" s="177" t="s">
        <v>272</v>
      </c>
      <c r="F307" s="211" t="s">
        <v>1013</v>
      </c>
      <c r="I307" s="212"/>
      <c r="L307" s="34"/>
      <c r="M307" s="63"/>
      <c r="N307" s="35"/>
      <c r="O307" s="35"/>
      <c r="P307" s="35"/>
      <c r="Q307" s="35"/>
      <c r="R307" s="35"/>
      <c r="S307" s="35"/>
      <c r="T307" s="64"/>
      <c r="AT307" s="17" t="s">
        <v>272</v>
      </c>
      <c r="AU307" s="17" t="s">
        <v>144</v>
      </c>
    </row>
    <row r="308" spans="2:65" s="11" customFormat="1" ht="12" x14ac:dyDescent="0.35">
      <c r="B308" s="176"/>
      <c r="D308" s="186" t="s">
        <v>146</v>
      </c>
      <c r="E308" s="200" t="s">
        <v>3</v>
      </c>
      <c r="F308" s="195" t="s">
        <v>1014</v>
      </c>
      <c r="H308" s="196">
        <v>43.497999999999998</v>
      </c>
      <c r="I308" s="181"/>
      <c r="L308" s="176"/>
      <c r="M308" s="182"/>
      <c r="N308" s="183"/>
      <c r="O308" s="183"/>
      <c r="P308" s="183"/>
      <c r="Q308" s="183"/>
      <c r="R308" s="183"/>
      <c r="S308" s="183"/>
      <c r="T308" s="184"/>
      <c r="AT308" s="178" t="s">
        <v>146</v>
      </c>
      <c r="AU308" s="178" t="s">
        <v>144</v>
      </c>
      <c r="AV308" s="11" t="s">
        <v>144</v>
      </c>
      <c r="AW308" s="11" t="s">
        <v>37</v>
      </c>
      <c r="AX308" s="11" t="s">
        <v>22</v>
      </c>
      <c r="AY308" s="178" t="s">
        <v>136</v>
      </c>
    </row>
    <row r="309" spans="2:65" s="1" customFormat="1" ht="22.5" customHeight="1" x14ac:dyDescent="0.35">
      <c r="B309" s="163"/>
      <c r="C309" s="201" t="s">
        <v>445</v>
      </c>
      <c r="D309" s="201" t="s">
        <v>209</v>
      </c>
      <c r="E309" s="202" t="s">
        <v>1015</v>
      </c>
      <c r="F309" s="203" t="s">
        <v>1016</v>
      </c>
      <c r="G309" s="204" t="s">
        <v>205</v>
      </c>
      <c r="H309" s="205">
        <v>50.023000000000003</v>
      </c>
      <c r="I309" s="206"/>
      <c r="J309" s="207">
        <f>ROUND(I309*H309,2)</f>
        <v>0</v>
      </c>
      <c r="K309" s="203" t="s">
        <v>142</v>
      </c>
      <c r="L309" s="208"/>
      <c r="M309" s="209" t="s">
        <v>3</v>
      </c>
      <c r="N309" s="210" t="s">
        <v>45</v>
      </c>
      <c r="O309" s="35"/>
      <c r="P309" s="173">
        <f>O309*H309</f>
        <v>0</v>
      </c>
      <c r="Q309" s="173">
        <v>4.3E-3</v>
      </c>
      <c r="R309" s="173">
        <f>Q309*H309</f>
        <v>0.21509890000000001</v>
      </c>
      <c r="S309" s="173">
        <v>0</v>
      </c>
      <c r="T309" s="174">
        <f>S309*H309</f>
        <v>0</v>
      </c>
      <c r="AR309" s="17" t="s">
        <v>301</v>
      </c>
      <c r="AT309" s="17" t="s">
        <v>209</v>
      </c>
      <c r="AU309" s="17" t="s">
        <v>144</v>
      </c>
      <c r="AY309" s="17" t="s">
        <v>136</v>
      </c>
      <c r="BE309" s="175">
        <f>IF(N309="základní",J309,0)</f>
        <v>0</v>
      </c>
      <c r="BF309" s="175">
        <f>IF(N309="snížená",J309,0)</f>
        <v>0</v>
      </c>
      <c r="BG309" s="175">
        <f>IF(N309="zákl. přenesená",J309,0)</f>
        <v>0</v>
      </c>
      <c r="BH309" s="175">
        <f>IF(N309="sníž. přenesená",J309,0)</f>
        <v>0</v>
      </c>
      <c r="BI309" s="175">
        <f>IF(N309="nulová",J309,0)</f>
        <v>0</v>
      </c>
      <c r="BJ309" s="17" t="s">
        <v>144</v>
      </c>
      <c r="BK309" s="175">
        <f>ROUND(I309*H309,2)</f>
        <v>0</v>
      </c>
      <c r="BL309" s="17" t="s">
        <v>220</v>
      </c>
      <c r="BM309" s="17" t="s">
        <v>1017</v>
      </c>
    </row>
    <row r="310" spans="2:65" s="11" customFormat="1" ht="12" x14ac:dyDescent="0.35">
      <c r="B310" s="176"/>
      <c r="D310" s="186" t="s">
        <v>146</v>
      </c>
      <c r="F310" s="195" t="s">
        <v>1018</v>
      </c>
      <c r="H310" s="196">
        <v>50.023000000000003</v>
      </c>
      <c r="I310" s="181"/>
      <c r="L310" s="176"/>
      <c r="M310" s="182"/>
      <c r="N310" s="183"/>
      <c r="O310" s="183"/>
      <c r="P310" s="183"/>
      <c r="Q310" s="183"/>
      <c r="R310" s="183"/>
      <c r="S310" s="183"/>
      <c r="T310" s="184"/>
      <c r="AT310" s="178" t="s">
        <v>146</v>
      </c>
      <c r="AU310" s="178" t="s">
        <v>144</v>
      </c>
      <c r="AV310" s="11" t="s">
        <v>144</v>
      </c>
      <c r="AW310" s="11" t="s">
        <v>4</v>
      </c>
      <c r="AX310" s="11" t="s">
        <v>22</v>
      </c>
      <c r="AY310" s="178" t="s">
        <v>136</v>
      </c>
    </row>
    <row r="311" spans="2:65" s="1" customFormat="1" ht="22.5" customHeight="1" x14ac:dyDescent="0.35">
      <c r="B311" s="163"/>
      <c r="C311" s="164" t="s">
        <v>451</v>
      </c>
      <c r="D311" s="164" t="s">
        <v>138</v>
      </c>
      <c r="E311" s="165" t="s">
        <v>1019</v>
      </c>
      <c r="F311" s="166" t="s">
        <v>1020</v>
      </c>
      <c r="G311" s="167" t="s">
        <v>205</v>
      </c>
      <c r="H311" s="168">
        <v>43.497999999999998</v>
      </c>
      <c r="I311" s="169"/>
      <c r="J311" s="170">
        <f>ROUND(I311*H311,2)</f>
        <v>0</v>
      </c>
      <c r="K311" s="166" t="s">
        <v>142</v>
      </c>
      <c r="L311" s="34"/>
      <c r="M311" s="171" t="s">
        <v>3</v>
      </c>
      <c r="N311" s="172" t="s">
        <v>45</v>
      </c>
      <c r="O311" s="35"/>
      <c r="P311" s="173">
        <f>O311*H311</f>
        <v>0</v>
      </c>
      <c r="Q311" s="173">
        <v>8.8000000000000003E-4</v>
      </c>
      <c r="R311" s="173">
        <f>Q311*H311</f>
        <v>3.8278239999999998E-2</v>
      </c>
      <c r="S311" s="173">
        <v>0</v>
      </c>
      <c r="T311" s="174">
        <f>S311*H311</f>
        <v>0</v>
      </c>
      <c r="AR311" s="17" t="s">
        <v>220</v>
      </c>
      <c r="AT311" s="17" t="s">
        <v>138</v>
      </c>
      <c r="AU311" s="17" t="s">
        <v>144</v>
      </c>
      <c r="AY311" s="17" t="s">
        <v>136</v>
      </c>
      <c r="BE311" s="175">
        <f>IF(N311="základní",J311,0)</f>
        <v>0</v>
      </c>
      <c r="BF311" s="175">
        <f>IF(N311="snížená",J311,0)</f>
        <v>0</v>
      </c>
      <c r="BG311" s="175">
        <f>IF(N311="zákl. přenesená",J311,0)</f>
        <v>0</v>
      </c>
      <c r="BH311" s="175">
        <f>IF(N311="sníž. přenesená",J311,0)</f>
        <v>0</v>
      </c>
      <c r="BI311" s="175">
        <f>IF(N311="nulová",J311,0)</f>
        <v>0</v>
      </c>
      <c r="BJ311" s="17" t="s">
        <v>144</v>
      </c>
      <c r="BK311" s="175">
        <f>ROUND(I311*H311,2)</f>
        <v>0</v>
      </c>
      <c r="BL311" s="17" t="s">
        <v>220</v>
      </c>
      <c r="BM311" s="17" t="s">
        <v>1021</v>
      </c>
    </row>
    <row r="312" spans="2:65" s="1" customFormat="1" ht="28.5" x14ac:dyDescent="0.35">
      <c r="B312" s="34"/>
      <c r="D312" s="177" t="s">
        <v>272</v>
      </c>
      <c r="F312" s="211" t="s">
        <v>1022</v>
      </c>
      <c r="I312" s="212"/>
      <c r="L312" s="34"/>
      <c r="M312" s="63"/>
      <c r="N312" s="35"/>
      <c r="O312" s="35"/>
      <c r="P312" s="35"/>
      <c r="Q312" s="35"/>
      <c r="R312" s="35"/>
      <c r="S312" s="35"/>
      <c r="T312" s="64"/>
      <c r="AT312" s="17" t="s">
        <v>272</v>
      </c>
      <c r="AU312" s="17" t="s">
        <v>144</v>
      </c>
    </row>
    <row r="313" spans="2:65" s="11" customFormat="1" ht="12" x14ac:dyDescent="0.35">
      <c r="B313" s="176"/>
      <c r="D313" s="186" t="s">
        <v>146</v>
      </c>
      <c r="E313" s="200" t="s">
        <v>3</v>
      </c>
      <c r="F313" s="195" t="s">
        <v>1014</v>
      </c>
      <c r="H313" s="196">
        <v>43.497999999999998</v>
      </c>
      <c r="I313" s="181"/>
      <c r="L313" s="176"/>
      <c r="M313" s="182"/>
      <c r="N313" s="183"/>
      <c r="O313" s="183"/>
      <c r="P313" s="183"/>
      <c r="Q313" s="183"/>
      <c r="R313" s="183"/>
      <c r="S313" s="183"/>
      <c r="T313" s="184"/>
      <c r="AT313" s="178" t="s">
        <v>146</v>
      </c>
      <c r="AU313" s="178" t="s">
        <v>144</v>
      </c>
      <c r="AV313" s="11" t="s">
        <v>144</v>
      </c>
      <c r="AW313" s="11" t="s">
        <v>37</v>
      </c>
      <c r="AX313" s="11" t="s">
        <v>22</v>
      </c>
      <c r="AY313" s="178" t="s">
        <v>136</v>
      </c>
    </row>
    <row r="314" spans="2:65" s="1" customFormat="1" ht="22.5" customHeight="1" x14ac:dyDescent="0.35">
      <c r="B314" s="163"/>
      <c r="C314" s="201" t="s">
        <v>456</v>
      </c>
      <c r="D314" s="201" t="s">
        <v>209</v>
      </c>
      <c r="E314" s="202" t="s">
        <v>1023</v>
      </c>
      <c r="F314" s="203" t="s">
        <v>1024</v>
      </c>
      <c r="G314" s="204" t="s">
        <v>205</v>
      </c>
      <c r="H314" s="205">
        <v>50.023000000000003</v>
      </c>
      <c r="I314" s="206"/>
      <c r="J314" s="207">
        <f>ROUND(I314*H314,2)</f>
        <v>0</v>
      </c>
      <c r="K314" s="203" t="s">
        <v>142</v>
      </c>
      <c r="L314" s="208"/>
      <c r="M314" s="209" t="s">
        <v>3</v>
      </c>
      <c r="N314" s="210" t="s">
        <v>45</v>
      </c>
      <c r="O314" s="35"/>
      <c r="P314" s="173">
        <f>O314*H314</f>
        <v>0</v>
      </c>
      <c r="Q314" s="173">
        <v>4.4999999999999997E-3</v>
      </c>
      <c r="R314" s="173">
        <f>Q314*H314</f>
        <v>0.22510349999999998</v>
      </c>
      <c r="S314" s="173">
        <v>0</v>
      </c>
      <c r="T314" s="174">
        <f>S314*H314</f>
        <v>0</v>
      </c>
      <c r="AR314" s="17" t="s">
        <v>301</v>
      </c>
      <c r="AT314" s="17" t="s">
        <v>209</v>
      </c>
      <c r="AU314" s="17" t="s">
        <v>144</v>
      </c>
      <c r="AY314" s="17" t="s">
        <v>136</v>
      </c>
      <c r="BE314" s="175">
        <f>IF(N314="základní",J314,0)</f>
        <v>0</v>
      </c>
      <c r="BF314" s="175">
        <f>IF(N314="snížená",J314,0)</f>
        <v>0</v>
      </c>
      <c r="BG314" s="175">
        <f>IF(N314="zákl. přenesená",J314,0)</f>
        <v>0</v>
      </c>
      <c r="BH314" s="175">
        <f>IF(N314="sníž. přenesená",J314,0)</f>
        <v>0</v>
      </c>
      <c r="BI314" s="175">
        <f>IF(N314="nulová",J314,0)</f>
        <v>0</v>
      </c>
      <c r="BJ314" s="17" t="s">
        <v>144</v>
      </c>
      <c r="BK314" s="175">
        <f>ROUND(I314*H314,2)</f>
        <v>0</v>
      </c>
      <c r="BL314" s="17" t="s">
        <v>220</v>
      </c>
      <c r="BM314" s="17" t="s">
        <v>1025</v>
      </c>
    </row>
    <row r="315" spans="2:65" s="11" customFormat="1" ht="12" x14ac:dyDescent="0.35">
      <c r="B315" s="176"/>
      <c r="D315" s="186" t="s">
        <v>146</v>
      </c>
      <c r="F315" s="195" t="s">
        <v>1018</v>
      </c>
      <c r="H315" s="196">
        <v>50.023000000000003</v>
      </c>
      <c r="I315" s="181"/>
      <c r="L315" s="176"/>
      <c r="M315" s="182"/>
      <c r="N315" s="183"/>
      <c r="O315" s="183"/>
      <c r="P315" s="183"/>
      <c r="Q315" s="183"/>
      <c r="R315" s="183"/>
      <c r="S315" s="183"/>
      <c r="T315" s="184"/>
      <c r="AT315" s="178" t="s">
        <v>146</v>
      </c>
      <c r="AU315" s="178" t="s">
        <v>144</v>
      </c>
      <c r="AV315" s="11" t="s">
        <v>144</v>
      </c>
      <c r="AW315" s="11" t="s">
        <v>4</v>
      </c>
      <c r="AX315" s="11" t="s">
        <v>22</v>
      </c>
      <c r="AY315" s="178" t="s">
        <v>136</v>
      </c>
    </row>
    <row r="316" spans="2:65" s="1" customFormat="1" ht="31.5" customHeight="1" x14ac:dyDescent="0.35">
      <c r="B316" s="163"/>
      <c r="C316" s="164" t="s">
        <v>461</v>
      </c>
      <c r="D316" s="164" t="s">
        <v>138</v>
      </c>
      <c r="E316" s="165" t="s">
        <v>1026</v>
      </c>
      <c r="F316" s="166" t="s">
        <v>1027</v>
      </c>
      <c r="G316" s="167" t="s">
        <v>180</v>
      </c>
      <c r="H316" s="168">
        <v>0.47799999999999998</v>
      </c>
      <c r="I316" s="169"/>
      <c r="J316" s="170">
        <f>ROUND(I316*H316,2)</f>
        <v>0</v>
      </c>
      <c r="K316" s="166" t="s">
        <v>142</v>
      </c>
      <c r="L316" s="34"/>
      <c r="M316" s="171" t="s">
        <v>3</v>
      </c>
      <c r="N316" s="172" t="s">
        <v>45</v>
      </c>
      <c r="O316" s="35"/>
      <c r="P316" s="173">
        <f>O316*H316</f>
        <v>0</v>
      </c>
      <c r="Q316" s="173">
        <v>0</v>
      </c>
      <c r="R316" s="173">
        <f>Q316*H316</f>
        <v>0</v>
      </c>
      <c r="S316" s="173">
        <v>0</v>
      </c>
      <c r="T316" s="174">
        <f>S316*H316</f>
        <v>0</v>
      </c>
      <c r="AR316" s="17" t="s">
        <v>220</v>
      </c>
      <c r="AT316" s="17" t="s">
        <v>138</v>
      </c>
      <c r="AU316" s="17" t="s">
        <v>144</v>
      </c>
      <c r="AY316" s="17" t="s">
        <v>136</v>
      </c>
      <c r="BE316" s="175">
        <f>IF(N316="základní",J316,0)</f>
        <v>0</v>
      </c>
      <c r="BF316" s="175">
        <f>IF(N316="snížená",J316,0)</f>
        <v>0</v>
      </c>
      <c r="BG316" s="175">
        <f>IF(N316="zákl. přenesená",J316,0)</f>
        <v>0</v>
      </c>
      <c r="BH316" s="175">
        <f>IF(N316="sníž. přenesená",J316,0)</f>
        <v>0</v>
      </c>
      <c r="BI316" s="175">
        <f>IF(N316="nulová",J316,0)</f>
        <v>0</v>
      </c>
      <c r="BJ316" s="17" t="s">
        <v>144</v>
      </c>
      <c r="BK316" s="175">
        <f>ROUND(I316*H316,2)</f>
        <v>0</v>
      </c>
      <c r="BL316" s="17" t="s">
        <v>220</v>
      </c>
      <c r="BM316" s="17" t="s">
        <v>1028</v>
      </c>
    </row>
    <row r="317" spans="2:65" s="1" customFormat="1" ht="85.5" x14ac:dyDescent="0.35">
      <c r="B317" s="34"/>
      <c r="D317" s="177" t="s">
        <v>272</v>
      </c>
      <c r="F317" s="211" t="s">
        <v>1029</v>
      </c>
      <c r="I317" s="212"/>
      <c r="L317" s="34"/>
      <c r="M317" s="63"/>
      <c r="N317" s="35"/>
      <c r="O317" s="35"/>
      <c r="P317" s="35"/>
      <c r="Q317" s="35"/>
      <c r="R317" s="35"/>
      <c r="S317" s="35"/>
      <c r="T317" s="64"/>
      <c r="AT317" s="17" t="s">
        <v>272</v>
      </c>
      <c r="AU317" s="17" t="s">
        <v>144</v>
      </c>
    </row>
    <row r="318" spans="2:65" s="10" customFormat="1" ht="29.9" customHeight="1" x14ac:dyDescent="0.35">
      <c r="B318" s="149"/>
      <c r="D318" s="160" t="s">
        <v>72</v>
      </c>
      <c r="E318" s="161" t="s">
        <v>549</v>
      </c>
      <c r="F318" s="161" t="s">
        <v>550</v>
      </c>
      <c r="I318" s="152"/>
      <c r="J318" s="162">
        <f>BK318</f>
        <v>0</v>
      </c>
      <c r="L318" s="149"/>
      <c r="M318" s="154"/>
      <c r="N318" s="155"/>
      <c r="O318" s="155"/>
      <c r="P318" s="156">
        <f>SUM(P319:P369)</f>
        <v>0</v>
      </c>
      <c r="Q318" s="155"/>
      <c r="R318" s="156">
        <f>SUM(R319:R369)</f>
        <v>2.1200840999999992</v>
      </c>
      <c r="S318" s="155"/>
      <c r="T318" s="157">
        <f>SUM(T319:T369)</f>
        <v>0.288825</v>
      </c>
      <c r="AR318" s="150" t="s">
        <v>144</v>
      </c>
      <c r="AT318" s="158" t="s">
        <v>72</v>
      </c>
      <c r="AU318" s="158" t="s">
        <v>22</v>
      </c>
      <c r="AY318" s="150" t="s">
        <v>136</v>
      </c>
      <c r="BK318" s="159">
        <f>SUM(BK319:BK369)</f>
        <v>0</v>
      </c>
    </row>
    <row r="319" spans="2:65" s="1" customFormat="1" ht="44.25" customHeight="1" x14ac:dyDescent="0.35">
      <c r="B319" s="163"/>
      <c r="C319" s="164" t="s">
        <v>473</v>
      </c>
      <c r="D319" s="164" t="s">
        <v>138</v>
      </c>
      <c r="E319" s="165" t="s">
        <v>1030</v>
      </c>
      <c r="F319" s="166" t="s">
        <v>1031</v>
      </c>
      <c r="G319" s="167" t="s">
        <v>205</v>
      </c>
      <c r="H319" s="168">
        <v>192.55</v>
      </c>
      <c r="I319" s="169"/>
      <c r="J319" s="170">
        <f>ROUND(I319*H319,2)</f>
        <v>0</v>
      </c>
      <c r="K319" s="166" t="s">
        <v>142</v>
      </c>
      <c r="L319" s="34"/>
      <c r="M319" s="171" t="s">
        <v>3</v>
      </c>
      <c r="N319" s="172" t="s">
        <v>45</v>
      </c>
      <c r="O319" s="35"/>
      <c r="P319" s="173">
        <f>O319*H319</f>
        <v>0</v>
      </c>
      <c r="Q319" s="173">
        <v>0</v>
      </c>
      <c r="R319" s="173">
        <f>Q319*H319</f>
        <v>0</v>
      </c>
      <c r="S319" s="173">
        <v>1.5E-3</v>
      </c>
      <c r="T319" s="174">
        <f>S319*H319</f>
        <v>0.288825</v>
      </c>
      <c r="AR319" s="17" t="s">
        <v>220</v>
      </c>
      <c r="AT319" s="17" t="s">
        <v>138</v>
      </c>
      <c r="AU319" s="17" t="s">
        <v>144</v>
      </c>
      <c r="AY319" s="17" t="s">
        <v>136</v>
      </c>
      <c r="BE319" s="175">
        <f>IF(N319="základní",J319,0)</f>
        <v>0</v>
      </c>
      <c r="BF319" s="175">
        <f>IF(N319="snížená",J319,0)</f>
        <v>0</v>
      </c>
      <c r="BG319" s="175">
        <f>IF(N319="zákl. přenesená",J319,0)</f>
        <v>0</v>
      </c>
      <c r="BH319" s="175">
        <f>IF(N319="sníž. přenesená",J319,0)</f>
        <v>0</v>
      </c>
      <c r="BI319" s="175">
        <f>IF(N319="nulová",J319,0)</f>
        <v>0</v>
      </c>
      <c r="BJ319" s="17" t="s">
        <v>144</v>
      </c>
      <c r="BK319" s="175">
        <f>ROUND(I319*H319,2)</f>
        <v>0</v>
      </c>
      <c r="BL319" s="17" t="s">
        <v>220</v>
      </c>
      <c r="BM319" s="17" t="s">
        <v>1032</v>
      </c>
    </row>
    <row r="320" spans="2:65" s="1" customFormat="1" ht="57" x14ac:dyDescent="0.35">
      <c r="B320" s="34"/>
      <c r="D320" s="177" t="s">
        <v>272</v>
      </c>
      <c r="F320" s="211" t="s">
        <v>1033</v>
      </c>
      <c r="I320" s="212"/>
      <c r="L320" s="34"/>
      <c r="M320" s="63"/>
      <c r="N320" s="35"/>
      <c r="O320" s="35"/>
      <c r="P320" s="35"/>
      <c r="Q320" s="35"/>
      <c r="R320" s="35"/>
      <c r="S320" s="35"/>
      <c r="T320" s="64"/>
      <c r="AT320" s="17" t="s">
        <v>272</v>
      </c>
      <c r="AU320" s="17" t="s">
        <v>144</v>
      </c>
    </row>
    <row r="321" spans="2:65" s="13" customFormat="1" ht="12" x14ac:dyDescent="0.35">
      <c r="B321" s="213"/>
      <c r="D321" s="177" t="s">
        <v>146</v>
      </c>
      <c r="E321" s="214" t="s">
        <v>3</v>
      </c>
      <c r="F321" s="215" t="s">
        <v>1034</v>
      </c>
      <c r="H321" s="216" t="s">
        <v>3</v>
      </c>
      <c r="I321" s="217"/>
      <c r="L321" s="213"/>
      <c r="M321" s="218"/>
      <c r="N321" s="219"/>
      <c r="O321" s="219"/>
      <c r="P321" s="219"/>
      <c r="Q321" s="219"/>
      <c r="R321" s="219"/>
      <c r="S321" s="219"/>
      <c r="T321" s="220"/>
      <c r="AT321" s="216" t="s">
        <v>146</v>
      </c>
      <c r="AU321" s="216" t="s">
        <v>144</v>
      </c>
      <c r="AV321" s="13" t="s">
        <v>22</v>
      </c>
      <c r="AW321" s="13" t="s">
        <v>37</v>
      </c>
      <c r="AX321" s="13" t="s">
        <v>73</v>
      </c>
      <c r="AY321" s="216" t="s">
        <v>136</v>
      </c>
    </row>
    <row r="322" spans="2:65" s="11" customFormat="1" ht="12" x14ac:dyDescent="0.35">
      <c r="B322" s="176"/>
      <c r="D322" s="177" t="s">
        <v>146</v>
      </c>
      <c r="E322" s="178" t="s">
        <v>3</v>
      </c>
      <c r="F322" s="179" t="s">
        <v>1035</v>
      </c>
      <c r="H322" s="180">
        <v>121.84</v>
      </c>
      <c r="I322" s="181"/>
      <c r="L322" s="176"/>
      <c r="M322" s="182"/>
      <c r="N322" s="183"/>
      <c r="O322" s="183"/>
      <c r="P322" s="183"/>
      <c r="Q322" s="183"/>
      <c r="R322" s="183"/>
      <c r="S322" s="183"/>
      <c r="T322" s="184"/>
      <c r="AT322" s="178" t="s">
        <v>146</v>
      </c>
      <c r="AU322" s="178" t="s">
        <v>144</v>
      </c>
      <c r="AV322" s="11" t="s">
        <v>144</v>
      </c>
      <c r="AW322" s="11" t="s">
        <v>37</v>
      </c>
      <c r="AX322" s="11" t="s">
        <v>73</v>
      </c>
      <c r="AY322" s="178" t="s">
        <v>136</v>
      </c>
    </row>
    <row r="323" spans="2:65" s="11" customFormat="1" ht="12" x14ac:dyDescent="0.35">
      <c r="B323" s="176"/>
      <c r="D323" s="177" t="s">
        <v>146</v>
      </c>
      <c r="E323" s="178" t="s">
        <v>3</v>
      </c>
      <c r="F323" s="179" t="s">
        <v>1036</v>
      </c>
      <c r="H323" s="180">
        <v>70.709999999999994</v>
      </c>
      <c r="I323" s="181"/>
      <c r="L323" s="176"/>
      <c r="M323" s="182"/>
      <c r="N323" s="183"/>
      <c r="O323" s="183"/>
      <c r="P323" s="183"/>
      <c r="Q323" s="183"/>
      <c r="R323" s="183"/>
      <c r="S323" s="183"/>
      <c r="T323" s="184"/>
      <c r="AT323" s="178" t="s">
        <v>146</v>
      </c>
      <c r="AU323" s="178" t="s">
        <v>144</v>
      </c>
      <c r="AV323" s="11" t="s">
        <v>144</v>
      </c>
      <c r="AW323" s="11" t="s">
        <v>37</v>
      </c>
      <c r="AX323" s="11" t="s">
        <v>73</v>
      </c>
      <c r="AY323" s="178" t="s">
        <v>136</v>
      </c>
    </row>
    <row r="324" spans="2:65" s="12" customFormat="1" ht="12" x14ac:dyDescent="0.35">
      <c r="B324" s="185"/>
      <c r="D324" s="186" t="s">
        <v>146</v>
      </c>
      <c r="E324" s="187" t="s">
        <v>3</v>
      </c>
      <c r="F324" s="188" t="s">
        <v>149</v>
      </c>
      <c r="H324" s="189">
        <v>192.55</v>
      </c>
      <c r="I324" s="190"/>
      <c r="L324" s="185"/>
      <c r="M324" s="191"/>
      <c r="N324" s="192"/>
      <c r="O324" s="192"/>
      <c r="P324" s="192"/>
      <c r="Q324" s="192"/>
      <c r="R324" s="192"/>
      <c r="S324" s="192"/>
      <c r="T324" s="193"/>
      <c r="AT324" s="194" t="s">
        <v>146</v>
      </c>
      <c r="AU324" s="194" t="s">
        <v>144</v>
      </c>
      <c r="AV324" s="12" t="s">
        <v>143</v>
      </c>
      <c r="AW324" s="12" t="s">
        <v>37</v>
      </c>
      <c r="AX324" s="12" t="s">
        <v>22</v>
      </c>
      <c r="AY324" s="194" t="s">
        <v>136</v>
      </c>
    </row>
    <row r="325" spans="2:65" s="1" customFormat="1" ht="31.5" customHeight="1" x14ac:dyDescent="0.35">
      <c r="B325" s="163"/>
      <c r="C325" s="164" t="s">
        <v>467</v>
      </c>
      <c r="D325" s="164" t="s">
        <v>138</v>
      </c>
      <c r="E325" s="165" t="s">
        <v>552</v>
      </c>
      <c r="F325" s="166" t="s">
        <v>553</v>
      </c>
      <c r="G325" s="167" t="s">
        <v>205</v>
      </c>
      <c r="H325" s="168">
        <v>210.77</v>
      </c>
      <c r="I325" s="169"/>
      <c r="J325" s="170">
        <f>ROUND(I325*H325,2)</f>
        <v>0</v>
      </c>
      <c r="K325" s="166" t="s">
        <v>142</v>
      </c>
      <c r="L325" s="34"/>
      <c r="M325" s="171" t="s">
        <v>3</v>
      </c>
      <c r="N325" s="172" t="s">
        <v>45</v>
      </c>
      <c r="O325" s="35"/>
      <c r="P325" s="173">
        <f>O325*H325</f>
        <v>0</v>
      </c>
      <c r="Q325" s="173">
        <v>0</v>
      </c>
      <c r="R325" s="173">
        <f>Q325*H325</f>
        <v>0</v>
      </c>
      <c r="S325" s="173">
        <v>0</v>
      </c>
      <c r="T325" s="174">
        <f>S325*H325</f>
        <v>0</v>
      </c>
      <c r="AR325" s="17" t="s">
        <v>220</v>
      </c>
      <c r="AT325" s="17" t="s">
        <v>138</v>
      </c>
      <c r="AU325" s="17" t="s">
        <v>144</v>
      </c>
      <c r="AY325" s="17" t="s">
        <v>136</v>
      </c>
      <c r="BE325" s="175">
        <f>IF(N325="základní",J325,0)</f>
        <v>0</v>
      </c>
      <c r="BF325" s="175">
        <f>IF(N325="snížená",J325,0)</f>
        <v>0</v>
      </c>
      <c r="BG325" s="175">
        <f>IF(N325="zákl. přenesená",J325,0)</f>
        <v>0</v>
      </c>
      <c r="BH325" s="175">
        <f>IF(N325="sníž. přenesená",J325,0)</f>
        <v>0</v>
      </c>
      <c r="BI325" s="175">
        <f>IF(N325="nulová",J325,0)</f>
        <v>0</v>
      </c>
      <c r="BJ325" s="17" t="s">
        <v>144</v>
      </c>
      <c r="BK325" s="175">
        <f>ROUND(I325*H325,2)</f>
        <v>0</v>
      </c>
      <c r="BL325" s="17" t="s">
        <v>220</v>
      </c>
      <c r="BM325" s="17" t="s">
        <v>554</v>
      </c>
    </row>
    <row r="326" spans="2:65" s="11" customFormat="1" ht="12" x14ac:dyDescent="0.35">
      <c r="B326" s="176"/>
      <c r="D326" s="177" t="s">
        <v>146</v>
      </c>
      <c r="E326" s="178" t="s">
        <v>3</v>
      </c>
      <c r="F326" s="179" t="s">
        <v>1037</v>
      </c>
      <c r="H326" s="180">
        <v>11.14</v>
      </c>
      <c r="I326" s="181"/>
      <c r="L326" s="176"/>
      <c r="M326" s="182"/>
      <c r="N326" s="183"/>
      <c r="O326" s="183"/>
      <c r="P326" s="183"/>
      <c r="Q326" s="183"/>
      <c r="R326" s="183"/>
      <c r="S326" s="183"/>
      <c r="T326" s="184"/>
      <c r="AT326" s="178" t="s">
        <v>146</v>
      </c>
      <c r="AU326" s="178" t="s">
        <v>144</v>
      </c>
      <c r="AV326" s="11" t="s">
        <v>144</v>
      </c>
      <c r="AW326" s="11" t="s">
        <v>37</v>
      </c>
      <c r="AX326" s="11" t="s">
        <v>73</v>
      </c>
      <c r="AY326" s="178" t="s">
        <v>136</v>
      </c>
    </row>
    <row r="327" spans="2:65" s="11" customFormat="1" ht="12" x14ac:dyDescent="0.35">
      <c r="B327" s="176"/>
      <c r="D327" s="177" t="s">
        <v>146</v>
      </c>
      <c r="E327" s="178" t="s">
        <v>3</v>
      </c>
      <c r="F327" s="179" t="s">
        <v>1006</v>
      </c>
      <c r="H327" s="180">
        <v>59.52</v>
      </c>
      <c r="I327" s="181"/>
      <c r="L327" s="176"/>
      <c r="M327" s="182"/>
      <c r="N327" s="183"/>
      <c r="O327" s="183"/>
      <c r="P327" s="183"/>
      <c r="Q327" s="183"/>
      <c r="R327" s="183"/>
      <c r="S327" s="183"/>
      <c r="T327" s="184"/>
      <c r="AT327" s="178" t="s">
        <v>146</v>
      </c>
      <c r="AU327" s="178" t="s">
        <v>144</v>
      </c>
      <c r="AV327" s="11" t="s">
        <v>144</v>
      </c>
      <c r="AW327" s="11" t="s">
        <v>37</v>
      </c>
      <c r="AX327" s="11" t="s">
        <v>73</v>
      </c>
      <c r="AY327" s="178" t="s">
        <v>136</v>
      </c>
    </row>
    <row r="328" spans="2:65" s="11" customFormat="1" ht="12" x14ac:dyDescent="0.35">
      <c r="B328" s="176"/>
      <c r="D328" s="177" t="s">
        <v>146</v>
      </c>
      <c r="E328" s="178" t="s">
        <v>3</v>
      </c>
      <c r="F328" s="179" t="s">
        <v>1038</v>
      </c>
      <c r="H328" s="180">
        <v>140.11000000000001</v>
      </c>
      <c r="I328" s="181"/>
      <c r="L328" s="176"/>
      <c r="M328" s="182"/>
      <c r="N328" s="183"/>
      <c r="O328" s="183"/>
      <c r="P328" s="183"/>
      <c r="Q328" s="183"/>
      <c r="R328" s="183"/>
      <c r="S328" s="183"/>
      <c r="T328" s="184"/>
      <c r="AT328" s="178" t="s">
        <v>146</v>
      </c>
      <c r="AU328" s="178" t="s">
        <v>144</v>
      </c>
      <c r="AV328" s="11" t="s">
        <v>144</v>
      </c>
      <c r="AW328" s="11" t="s">
        <v>37</v>
      </c>
      <c r="AX328" s="11" t="s">
        <v>73</v>
      </c>
      <c r="AY328" s="178" t="s">
        <v>136</v>
      </c>
    </row>
    <row r="329" spans="2:65" s="12" customFormat="1" ht="12" x14ac:dyDescent="0.35">
      <c r="B329" s="185"/>
      <c r="D329" s="186" t="s">
        <v>146</v>
      </c>
      <c r="E329" s="187" t="s">
        <v>3</v>
      </c>
      <c r="F329" s="188" t="s">
        <v>149</v>
      </c>
      <c r="H329" s="189">
        <v>210.77</v>
      </c>
      <c r="I329" s="190"/>
      <c r="L329" s="185"/>
      <c r="M329" s="191"/>
      <c r="N329" s="192"/>
      <c r="O329" s="192"/>
      <c r="P329" s="192"/>
      <c r="Q329" s="192"/>
      <c r="R329" s="192"/>
      <c r="S329" s="192"/>
      <c r="T329" s="193"/>
      <c r="AT329" s="194" t="s">
        <v>146</v>
      </c>
      <c r="AU329" s="194" t="s">
        <v>144</v>
      </c>
      <c r="AV329" s="12" t="s">
        <v>143</v>
      </c>
      <c r="AW329" s="12" t="s">
        <v>37</v>
      </c>
      <c r="AX329" s="12" t="s">
        <v>22</v>
      </c>
      <c r="AY329" s="194" t="s">
        <v>136</v>
      </c>
    </row>
    <row r="330" spans="2:65" s="1" customFormat="1" ht="31.5" customHeight="1" x14ac:dyDescent="0.35">
      <c r="B330" s="163"/>
      <c r="C330" s="201" t="s">
        <v>484</v>
      </c>
      <c r="D330" s="201" t="s">
        <v>209</v>
      </c>
      <c r="E330" s="202" t="s">
        <v>559</v>
      </c>
      <c r="F330" s="203" t="s">
        <v>560</v>
      </c>
      <c r="G330" s="204" t="s">
        <v>205</v>
      </c>
      <c r="H330" s="205">
        <v>59.52</v>
      </c>
      <c r="I330" s="206"/>
      <c r="J330" s="207">
        <f>ROUND(I330*H330,2)</f>
        <v>0</v>
      </c>
      <c r="K330" s="203" t="s">
        <v>142</v>
      </c>
      <c r="L330" s="208"/>
      <c r="M330" s="209" t="s">
        <v>3</v>
      </c>
      <c r="N330" s="210" t="s">
        <v>45</v>
      </c>
      <c r="O330" s="35"/>
      <c r="P330" s="173">
        <f>O330*H330</f>
        <v>0</v>
      </c>
      <c r="Q330" s="173">
        <v>3.5000000000000001E-3</v>
      </c>
      <c r="R330" s="173">
        <f>Q330*H330</f>
        <v>0.20832000000000001</v>
      </c>
      <c r="S330" s="173">
        <v>0</v>
      </c>
      <c r="T330" s="174">
        <f>S330*H330</f>
        <v>0</v>
      </c>
      <c r="AR330" s="17" t="s">
        <v>173</v>
      </c>
      <c r="AT330" s="17" t="s">
        <v>209</v>
      </c>
      <c r="AU330" s="17" t="s">
        <v>144</v>
      </c>
      <c r="AY330" s="17" t="s">
        <v>136</v>
      </c>
      <c r="BE330" s="175">
        <f>IF(N330="základní",J330,0)</f>
        <v>0</v>
      </c>
      <c r="BF330" s="175">
        <f>IF(N330="snížená",J330,0)</f>
        <v>0</v>
      </c>
      <c r="BG330" s="175">
        <f>IF(N330="zákl. přenesená",J330,0)</f>
        <v>0</v>
      </c>
      <c r="BH330" s="175">
        <f>IF(N330="sníž. přenesená",J330,0)</f>
        <v>0</v>
      </c>
      <c r="BI330" s="175">
        <f>IF(N330="nulová",J330,0)</f>
        <v>0</v>
      </c>
      <c r="BJ330" s="17" t="s">
        <v>144</v>
      </c>
      <c r="BK330" s="175">
        <f>ROUND(I330*H330,2)</f>
        <v>0</v>
      </c>
      <c r="BL330" s="17" t="s">
        <v>143</v>
      </c>
      <c r="BM330" s="17" t="s">
        <v>561</v>
      </c>
    </row>
    <row r="331" spans="2:65" s="1" customFormat="1" ht="19" x14ac:dyDescent="0.35">
      <c r="B331" s="34"/>
      <c r="D331" s="177" t="s">
        <v>234</v>
      </c>
      <c r="F331" s="211" t="s">
        <v>562</v>
      </c>
      <c r="I331" s="212"/>
      <c r="L331" s="34"/>
      <c r="M331" s="63"/>
      <c r="N331" s="35"/>
      <c r="O331" s="35"/>
      <c r="P331" s="35"/>
      <c r="Q331" s="35"/>
      <c r="R331" s="35"/>
      <c r="S331" s="35"/>
      <c r="T331" s="64"/>
      <c r="AT331" s="17" t="s">
        <v>234</v>
      </c>
      <c r="AU331" s="17" t="s">
        <v>144</v>
      </c>
    </row>
    <row r="332" spans="2:65" s="11" customFormat="1" ht="12" x14ac:dyDescent="0.35">
      <c r="B332" s="176"/>
      <c r="D332" s="177" t="s">
        <v>146</v>
      </c>
      <c r="E332" s="178" t="s">
        <v>3</v>
      </c>
      <c r="F332" s="179" t="s">
        <v>1006</v>
      </c>
      <c r="H332" s="180">
        <v>59.52</v>
      </c>
      <c r="I332" s="181"/>
      <c r="L332" s="176"/>
      <c r="M332" s="182"/>
      <c r="N332" s="183"/>
      <c r="O332" s="183"/>
      <c r="P332" s="183"/>
      <c r="Q332" s="183"/>
      <c r="R332" s="183"/>
      <c r="S332" s="183"/>
      <c r="T332" s="184"/>
      <c r="AT332" s="178" t="s">
        <v>146</v>
      </c>
      <c r="AU332" s="178" t="s">
        <v>144</v>
      </c>
      <c r="AV332" s="11" t="s">
        <v>144</v>
      </c>
      <c r="AW332" s="11" t="s">
        <v>37</v>
      </c>
      <c r="AX332" s="11" t="s">
        <v>73</v>
      </c>
      <c r="AY332" s="178" t="s">
        <v>136</v>
      </c>
    </row>
    <row r="333" spans="2:65" s="12" customFormat="1" ht="12" x14ac:dyDescent="0.35">
      <c r="B333" s="185"/>
      <c r="D333" s="186" t="s">
        <v>146</v>
      </c>
      <c r="E333" s="187" t="s">
        <v>3</v>
      </c>
      <c r="F333" s="188" t="s">
        <v>149</v>
      </c>
      <c r="H333" s="189">
        <v>59.52</v>
      </c>
      <c r="I333" s="190"/>
      <c r="L333" s="185"/>
      <c r="M333" s="191"/>
      <c r="N333" s="192"/>
      <c r="O333" s="192"/>
      <c r="P333" s="192"/>
      <c r="Q333" s="192"/>
      <c r="R333" s="192"/>
      <c r="S333" s="192"/>
      <c r="T333" s="193"/>
      <c r="AT333" s="194" t="s">
        <v>146</v>
      </c>
      <c r="AU333" s="194" t="s">
        <v>144</v>
      </c>
      <c r="AV333" s="12" t="s">
        <v>143</v>
      </c>
      <c r="AW333" s="12" t="s">
        <v>37</v>
      </c>
      <c r="AX333" s="12" t="s">
        <v>22</v>
      </c>
      <c r="AY333" s="194" t="s">
        <v>136</v>
      </c>
    </row>
    <row r="334" spans="2:65" s="1" customFormat="1" ht="31.5" customHeight="1" x14ac:dyDescent="0.35">
      <c r="B334" s="163"/>
      <c r="C334" s="201" t="s">
        <v>488</v>
      </c>
      <c r="D334" s="201" t="s">
        <v>209</v>
      </c>
      <c r="E334" s="202" t="s">
        <v>564</v>
      </c>
      <c r="F334" s="203" t="s">
        <v>565</v>
      </c>
      <c r="G334" s="204" t="s">
        <v>205</v>
      </c>
      <c r="H334" s="205">
        <v>151.25</v>
      </c>
      <c r="I334" s="206"/>
      <c r="J334" s="207">
        <f>ROUND(I334*H334,2)</f>
        <v>0</v>
      </c>
      <c r="K334" s="203" t="s">
        <v>142</v>
      </c>
      <c r="L334" s="208"/>
      <c r="M334" s="209" t="s">
        <v>3</v>
      </c>
      <c r="N334" s="210" t="s">
        <v>45</v>
      </c>
      <c r="O334" s="35"/>
      <c r="P334" s="173">
        <f>O334*H334</f>
        <v>0</v>
      </c>
      <c r="Q334" s="173">
        <v>1E-3</v>
      </c>
      <c r="R334" s="173">
        <f>Q334*H334</f>
        <v>0.15125</v>
      </c>
      <c r="S334" s="173">
        <v>0</v>
      </c>
      <c r="T334" s="174">
        <f>S334*H334</f>
        <v>0</v>
      </c>
      <c r="AR334" s="17" t="s">
        <v>173</v>
      </c>
      <c r="AT334" s="17" t="s">
        <v>209</v>
      </c>
      <c r="AU334" s="17" t="s">
        <v>144</v>
      </c>
      <c r="AY334" s="17" t="s">
        <v>136</v>
      </c>
      <c r="BE334" s="175">
        <f>IF(N334="základní",J334,0)</f>
        <v>0</v>
      </c>
      <c r="BF334" s="175">
        <f>IF(N334="snížená",J334,0)</f>
        <v>0</v>
      </c>
      <c r="BG334" s="175">
        <f>IF(N334="zákl. přenesená",J334,0)</f>
        <v>0</v>
      </c>
      <c r="BH334" s="175">
        <f>IF(N334="sníž. přenesená",J334,0)</f>
        <v>0</v>
      </c>
      <c r="BI334" s="175">
        <f>IF(N334="nulová",J334,0)</f>
        <v>0</v>
      </c>
      <c r="BJ334" s="17" t="s">
        <v>144</v>
      </c>
      <c r="BK334" s="175">
        <f>ROUND(I334*H334,2)</f>
        <v>0</v>
      </c>
      <c r="BL334" s="17" t="s">
        <v>143</v>
      </c>
      <c r="BM334" s="17" t="s">
        <v>566</v>
      </c>
    </row>
    <row r="335" spans="2:65" s="1" customFormat="1" ht="19" x14ac:dyDescent="0.35">
      <c r="B335" s="34"/>
      <c r="D335" s="177" t="s">
        <v>234</v>
      </c>
      <c r="F335" s="211" t="s">
        <v>562</v>
      </c>
      <c r="I335" s="212"/>
      <c r="L335" s="34"/>
      <c r="M335" s="63"/>
      <c r="N335" s="35"/>
      <c r="O335" s="35"/>
      <c r="P335" s="35"/>
      <c r="Q335" s="35"/>
      <c r="R335" s="35"/>
      <c r="S335" s="35"/>
      <c r="T335" s="64"/>
      <c r="AT335" s="17" t="s">
        <v>234</v>
      </c>
      <c r="AU335" s="17" t="s">
        <v>144</v>
      </c>
    </row>
    <row r="336" spans="2:65" s="11" customFormat="1" ht="12" x14ac:dyDescent="0.35">
      <c r="B336" s="176"/>
      <c r="D336" s="177" t="s">
        <v>146</v>
      </c>
      <c r="E336" s="178" t="s">
        <v>3</v>
      </c>
      <c r="F336" s="179" t="s">
        <v>1037</v>
      </c>
      <c r="H336" s="180">
        <v>11.14</v>
      </c>
      <c r="I336" s="181"/>
      <c r="L336" s="176"/>
      <c r="M336" s="182"/>
      <c r="N336" s="183"/>
      <c r="O336" s="183"/>
      <c r="P336" s="183"/>
      <c r="Q336" s="183"/>
      <c r="R336" s="183"/>
      <c r="S336" s="183"/>
      <c r="T336" s="184"/>
      <c r="AT336" s="178" t="s">
        <v>146</v>
      </c>
      <c r="AU336" s="178" t="s">
        <v>144</v>
      </c>
      <c r="AV336" s="11" t="s">
        <v>144</v>
      </c>
      <c r="AW336" s="11" t="s">
        <v>37</v>
      </c>
      <c r="AX336" s="11" t="s">
        <v>73</v>
      </c>
      <c r="AY336" s="178" t="s">
        <v>136</v>
      </c>
    </row>
    <row r="337" spans="2:65" s="11" customFormat="1" ht="12" x14ac:dyDescent="0.35">
      <c r="B337" s="176"/>
      <c r="D337" s="177" t="s">
        <v>146</v>
      </c>
      <c r="E337" s="178" t="s">
        <v>3</v>
      </c>
      <c r="F337" s="179" t="s">
        <v>1038</v>
      </c>
      <c r="H337" s="180">
        <v>140.11000000000001</v>
      </c>
      <c r="I337" s="181"/>
      <c r="L337" s="176"/>
      <c r="M337" s="182"/>
      <c r="N337" s="183"/>
      <c r="O337" s="183"/>
      <c r="P337" s="183"/>
      <c r="Q337" s="183"/>
      <c r="R337" s="183"/>
      <c r="S337" s="183"/>
      <c r="T337" s="184"/>
      <c r="AT337" s="178" t="s">
        <v>146</v>
      </c>
      <c r="AU337" s="178" t="s">
        <v>144</v>
      </c>
      <c r="AV337" s="11" t="s">
        <v>144</v>
      </c>
      <c r="AW337" s="11" t="s">
        <v>37</v>
      </c>
      <c r="AX337" s="11" t="s">
        <v>73</v>
      </c>
      <c r="AY337" s="178" t="s">
        <v>136</v>
      </c>
    </row>
    <row r="338" spans="2:65" s="12" customFormat="1" ht="12" x14ac:dyDescent="0.35">
      <c r="B338" s="185"/>
      <c r="D338" s="186" t="s">
        <v>146</v>
      </c>
      <c r="E338" s="187" t="s">
        <v>3</v>
      </c>
      <c r="F338" s="188" t="s">
        <v>149</v>
      </c>
      <c r="H338" s="189">
        <v>151.25</v>
      </c>
      <c r="I338" s="190"/>
      <c r="L338" s="185"/>
      <c r="M338" s="191"/>
      <c r="N338" s="192"/>
      <c r="O338" s="192"/>
      <c r="P338" s="192"/>
      <c r="Q338" s="192"/>
      <c r="R338" s="192"/>
      <c r="S338" s="192"/>
      <c r="T338" s="193"/>
      <c r="AT338" s="194" t="s">
        <v>146</v>
      </c>
      <c r="AU338" s="194" t="s">
        <v>144</v>
      </c>
      <c r="AV338" s="12" t="s">
        <v>143</v>
      </c>
      <c r="AW338" s="12" t="s">
        <v>37</v>
      </c>
      <c r="AX338" s="12" t="s">
        <v>22</v>
      </c>
      <c r="AY338" s="194" t="s">
        <v>136</v>
      </c>
    </row>
    <row r="339" spans="2:65" s="1" customFormat="1" ht="22.5" customHeight="1" x14ac:dyDescent="0.35">
      <c r="B339" s="163"/>
      <c r="C339" s="164" t="s">
        <v>492</v>
      </c>
      <c r="D339" s="164" t="s">
        <v>138</v>
      </c>
      <c r="E339" s="165" t="s">
        <v>568</v>
      </c>
      <c r="F339" s="166" t="s">
        <v>569</v>
      </c>
      <c r="G339" s="167" t="s">
        <v>476</v>
      </c>
      <c r="H339" s="168">
        <v>323.20699999999999</v>
      </c>
      <c r="I339" s="169"/>
      <c r="J339" s="170">
        <f>ROUND(I339*H339,2)</f>
        <v>0</v>
      </c>
      <c r="K339" s="166" t="s">
        <v>142</v>
      </c>
      <c r="L339" s="34"/>
      <c r="M339" s="171" t="s">
        <v>3</v>
      </c>
      <c r="N339" s="172" t="s">
        <v>45</v>
      </c>
      <c r="O339" s="35"/>
      <c r="P339" s="173">
        <f>O339*H339</f>
        <v>0</v>
      </c>
      <c r="Q339" s="173">
        <v>0</v>
      </c>
      <c r="R339" s="173">
        <f>Q339*H339</f>
        <v>0</v>
      </c>
      <c r="S339" s="173">
        <v>0</v>
      </c>
      <c r="T339" s="174">
        <f>S339*H339</f>
        <v>0</v>
      </c>
      <c r="AR339" s="17" t="s">
        <v>220</v>
      </c>
      <c r="AT339" s="17" t="s">
        <v>138</v>
      </c>
      <c r="AU339" s="17" t="s">
        <v>144</v>
      </c>
      <c r="AY339" s="17" t="s">
        <v>136</v>
      </c>
      <c r="BE339" s="175">
        <f>IF(N339="základní",J339,0)</f>
        <v>0</v>
      </c>
      <c r="BF339" s="175">
        <f>IF(N339="snížená",J339,0)</f>
        <v>0</v>
      </c>
      <c r="BG339" s="175">
        <f>IF(N339="zákl. přenesená",J339,0)</f>
        <v>0</v>
      </c>
      <c r="BH339" s="175">
        <f>IF(N339="sníž. přenesená",J339,0)</f>
        <v>0</v>
      </c>
      <c r="BI339" s="175">
        <f>IF(N339="nulová",J339,0)</f>
        <v>0</v>
      </c>
      <c r="BJ339" s="17" t="s">
        <v>144</v>
      </c>
      <c r="BK339" s="175">
        <f>ROUND(I339*H339,2)</f>
        <v>0</v>
      </c>
      <c r="BL339" s="17" t="s">
        <v>220</v>
      </c>
      <c r="BM339" s="17" t="s">
        <v>570</v>
      </c>
    </row>
    <row r="340" spans="2:65" s="11" customFormat="1" ht="24" x14ac:dyDescent="0.35">
      <c r="B340" s="176"/>
      <c r="D340" s="177" t="s">
        <v>146</v>
      </c>
      <c r="E340" s="178" t="s">
        <v>3</v>
      </c>
      <c r="F340" s="179" t="s">
        <v>1039</v>
      </c>
      <c r="H340" s="180">
        <v>151.637</v>
      </c>
      <c r="I340" s="181"/>
      <c r="L340" s="176"/>
      <c r="M340" s="182"/>
      <c r="N340" s="183"/>
      <c r="O340" s="183"/>
      <c r="P340" s="183"/>
      <c r="Q340" s="183"/>
      <c r="R340" s="183"/>
      <c r="S340" s="183"/>
      <c r="T340" s="184"/>
      <c r="AT340" s="178" t="s">
        <v>146</v>
      </c>
      <c r="AU340" s="178" t="s">
        <v>144</v>
      </c>
      <c r="AV340" s="11" t="s">
        <v>144</v>
      </c>
      <c r="AW340" s="11" t="s">
        <v>37</v>
      </c>
      <c r="AX340" s="11" t="s">
        <v>73</v>
      </c>
      <c r="AY340" s="178" t="s">
        <v>136</v>
      </c>
    </row>
    <row r="341" spans="2:65" s="11" customFormat="1" ht="12" x14ac:dyDescent="0.35">
      <c r="B341" s="176"/>
      <c r="D341" s="177" t="s">
        <v>146</v>
      </c>
      <c r="E341" s="178" t="s">
        <v>3</v>
      </c>
      <c r="F341" s="179" t="s">
        <v>1040</v>
      </c>
      <c r="H341" s="180">
        <v>-11.12</v>
      </c>
      <c r="I341" s="181"/>
      <c r="L341" s="176"/>
      <c r="M341" s="182"/>
      <c r="N341" s="183"/>
      <c r="O341" s="183"/>
      <c r="P341" s="183"/>
      <c r="Q341" s="183"/>
      <c r="R341" s="183"/>
      <c r="S341" s="183"/>
      <c r="T341" s="184"/>
      <c r="AT341" s="178" t="s">
        <v>146</v>
      </c>
      <c r="AU341" s="178" t="s">
        <v>144</v>
      </c>
      <c r="AV341" s="11" t="s">
        <v>144</v>
      </c>
      <c r="AW341" s="11" t="s">
        <v>37</v>
      </c>
      <c r="AX341" s="11" t="s">
        <v>73</v>
      </c>
      <c r="AY341" s="178" t="s">
        <v>136</v>
      </c>
    </row>
    <row r="342" spans="2:65" s="11" customFormat="1" ht="24" x14ac:dyDescent="0.35">
      <c r="B342" s="176"/>
      <c r="D342" s="177" t="s">
        <v>146</v>
      </c>
      <c r="E342" s="178" t="s">
        <v>3</v>
      </c>
      <c r="F342" s="179" t="s">
        <v>1041</v>
      </c>
      <c r="H342" s="180">
        <v>131.30000000000001</v>
      </c>
      <c r="I342" s="181"/>
      <c r="L342" s="176"/>
      <c r="M342" s="182"/>
      <c r="N342" s="183"/>
      <c r="O342" s="183"/>
      <c r="P342" s="183"/>
      <c r="Q342" s="183"/>
      <c r="R342" s="183"/>
      <c r="S342" s="183"/>
      <c r="T342" s="184"/>
      <c r="AT342" s="178" t="s">
        <v>146</v>
      </c>
      <c r="AU342" s="178" t="s">
        <v>144</v>
      </c>
      <c r="AV342" s="11" t="s">
        <v>144</v>
      </c>
      <c r="AW342" s="11" t="s">
        <v>37</v>
      </c>
      <c r="AX342" s="11" t="s">
        <v>73</v>
      </c>
      <c r="AY342" s="178" t="s">
        <v>136</v>
      </c>
    </row>
    <row r="343" spans="2:65" s="11" customFormat="1" ht="12" x14ac:dyDescent="0.35">
      <c r="B343" s="176"/>
      <c r="D343" s="177" t="s">
        <v>146</v>
      </c>
      <c r="E343" s="178" t="s">
        <v>3</v>
      </c>
      <c r="F343" s="179" t="s">
        <v>1042</v>
      </c>
      <c r="H343" s="180">
        <v>-11.88</v>
      </c>
      <c r="I343" s="181"/>
      <c r="L343" s="176"/>
      <c r="M343" s="182"/>
      <c r="N343" s="183"/>
      <c r="O343" s="183"/>
      <c r="P343" s="183"/>
      <c r="Q343" s="183"/>
      <c r="R343" s="183"/>
      <c r="S343" s="183"/>
      <c r="T343" s="184"/>
      <c r="AT343" s="178" t="s">
        <v>146</v>
      </c>
      <c r="AU343" s="178" t="s">
        <v>144</v>
      </c>
      <c r="AV343" s="11" t="s">
        <v>144</v>
      </c>
      <c r="AW343" s="11" t="s">
        <v>37</v>
      </c>
      <c r="AX343" s="11" t="s">
        <v>73</v>
      </c>
      <c r="AY343" s="178" t="s">
        <v>136</v>
      </c>
    </row>
    <row r="344" spans="2:65" s="11" customFormat="1" ht="36" x14ac:dyDescent="0.35">
      <c r="B344" s="176"/>
      <c r="D344" s="177" t="s">
        <v>146</v>
      </c>
      <c r="E344" s="178" t="s">
        <v>3</v>
      </c>
      <c r="F344" s="179" t="s">
        <v>1043</v>
      </c>
      <c r="H344" s="180">
        <v>85.96</v>
      </c>
      <c r="I344" s="181"/>
      <c r="L344" s="176"/>
      <c r="M344" s="182"/>
      <c r="N344" s="183"/>
      <c r="O344" s="183"/>
      <c r="P344" s="183"/>
      <c r="Q344" s="183"/>
      <c r="R344" s="183"/>
      <c r="S344" s="183"/>
      <c r="T344" s="184"/>
      <c r="AT344" s="178" t="s">
        <v>146</v>
      </c>
      <c r="AU344" s="178" t="s">
        <v>144</v>
      </c>
      <c r="AV344" s="11" t="s">
        <v>144</v>
      </c>
      <c r="AW344" s="11" t="s">
        <v>37</v>
      </c>
      <c r="AX344" s="11" t="s">
        <v>73</v>
      </c>
      <c r="AY344" s="178" t="s">
        <v>136</v>
      </c>
    </row>
    <row r="345" spans="2:65" s="11" customFormat="1" ht="12" x14ac:dyDescent="0.35">
      <c r="B345" s="176"/>
      <c r="D345" s="177" t="s">
        <v>146</v>
      </c>
      <c r="E345" s="178" t="s">
        <v>3</v>
      </c>
      <c r="F345" s="179" t="s">
        <v>1044</v>
      </c>
      <c r="H345" s="180">
        <v>-22.69</v>
      </c>
      <c r="I345" s="181"/>
      <c r="L345" s="176"/>
      <c r="M345" s="182"/>
      <c r="N345" s="183"/>
      <c r="O345" s="183"/>
      <c r="P345" s="183"/>
      <c r="Q345" s="183"/>
      <c r="R345" s="183"/>
      <c r="S345" s="183"/>
      <c r="T345" s="184"/>
      <c r="AT345" s="178" t="s">
        <v>146</v>
      </c>
      <c r="AU345" s="178" t="s">
        <v>144</v>
      </c>
      <c r="AV345" s="11" t="s">
        <v>144</v>
      </c>
      <c r="AW345" s="11" t="s">
        <v>37</v>
      </c>
      <c r="AX345" s="11" t="s">
        <v>73</v>
      </c>
      <c r="AY345" s="178" t="s">
        <v>136</v>
      </c>
    </row>
    <row r="346" spans="2:65" s="12" customFormat="1" ht="12" x14ac:dyDescent="0.35">
      <c r="B346" s="185"/>
      <c r="D346" s="186" t="s">
        <v>146</v>
      </c>
      <c r="E346" s="187" t="s">
        <v>3</v>
      </c>
      <c r="F346" s="188" t="s">
        <v>149</v>
      </c>
      <c r="H346" s="189">
        <v>323.20699999999999</v>
      </c>
      <c r="I346" s="190"/>
      <c r="L346" s="185"/>
      <c r="M346" s="191"/>
      <c r="N346" s="192"/>
      <c r="O346" s="192"/>
      <c r="P346" s="192"/>
      <c r="Q346" s="192"/>
      <c r="R346" s="192"/>
      <c r="S346" s="192"/>
      <c r="T346" s="193"/>
      <c r="AT346" s="194" t="s">
        <v>146</v>
      </c>
      <c r="AU346" s="194" t="s">
        <v>144</v>
      </c>
      <c r="AV346" s="12" t="s">
        <v>143</v>
      </c>
      <c r="AW346" s="12" t="s">
        <v>37</v>
      </c>
      <c r="AX346" s="12" t="s">
        <v>22</v>
      </c>
      <c r="AY346" s="194" t="s">
        <v>136</v>
      </c>
    </row>
    <row r="347" spans="2:65" s="1" customFormat="1" ht="22.5" customHeight="1" x14ac:dyDescent="0.35">
      <c r="B347" s="163"/>
      <c r="C347" s="201" t="s">
        <v>499</v>
      </c>
      <c r="D347" s="201" t="s">
        <v>209</v>
      </c>
      <c r="E347" s="202" t="s">
        <v>575</v>
      </c>
      <c r="F347" s="203" t="s">
        <v>576</v>
      </c>
      <c r="G347" s="204" t="s">
        <v>476</v>
      </c>
      <c r="H347" s="205">
        <v>323.20699999999999</v>
      </c>
      <c r="I347" s="206"/>
      <c r="J347" s="207">
        <f>ROUND(I347*H347,2)</f>
        <v>0</v>
      </c>
      <c r="K347" s="203" t="s">
        <v>142</v>
      </c>
      <c r="L347" s="208"/>
      <c r="M347" s="209" t="s">
        <v>3</v>
      </c>
      <c r="N347" s="210" t="s">
        <v>45</v>
      </c>
      <c r="O347" s="35"/>
      <c r="P347" s="173">
        <f>O347*H347</f>
        <v>0</v>
      </c>
      <c r="Q347" s="173">
        <v>5.0000000000000002E-5</v>
      </c>
      <c r="R347" s="173">
        <f>Q347*H347</f>
        <v>1.616035E-2</v>
      </c>
      <c r="S347" s="173">
        <v>0</v>
      </c>
      <c r="T347" s="174">
        <f>S347*H347</f>
        <v>0</v>
      </c>
      <c r="AR347" s="17" t="s">
        <v>301</v>
      </c>
      <c r="AT347" s="17" t="s">
        <v>209</v>
      </c>
      <c r="AU347" s="17" t="s">
        <v>144</v>
      </c>
      <c r="AY347" s="17" t="s">
        <v>136</v>
      </c>
      <c r="BE347" s="175">
        <f>IF(N347="základní",J347,0)</f>
        <v>0</v>
      </c>
      <c r="BF347" s="175">
        <f>IF(N347="snížená",J347,0)</f>
        <v>0</v>
      </c>
      <c r="BG347" s="175">
        <f>IF(N347="zákl. přenesená",J347,0)</f>
        <v>0</v>
      </c>
      <c r="BH347" s="175">
        <f>IF(N347="sníž. přenesená",J347,0)</f>
        <v>0</v>
      </c>
      <c r="BI347" s="175">
        <f>IF(N347="nulová",J347,0)</f>
        <v>0</v>
      </c>
      <c r="BJ347" s="17" t="s">
        <v>144</v>
      </c>
      <c r="BK347" s="175">
        <f>ROUND(I347*H347,2)</f>
        <v>0</v>
      </c>
      <c r="BL347" s="17" t="s">
        <v>220</v>
      </c>
      <c r="BM347" s="17" t="s">
        <v>577</v>
      </c>
    </row>
    <row r="348" spans="2:65" s="1" customFormat="1" ht="31.5" customHeight="1" x14ac:dyDescent="0.35">
      <c r="B348" s="163"/>
      <c r="C348" s="164" t="s">
        <v>503</v>
      </c>
      <c r="D348" s="164" t="s">
        <v>138</v>
      </c>
      <c r="E348" s="165" t="s">
        <v>1045</v>
      </c>
      <c r="F348" s="166" t="s">
        <v>1046</v>
      </c>
      <c r="G348" s="167" t="s">
        <v>205</v>
      </c>
      <c r="H348" s="168">
        <v>242.55699999999999</v>
      </c>
      <c r="I348" s="169"/>
      <c r="J348" s="170">
        <f>ROUND(I348*H348,2)</f>
        <v>0</v>
      </c>
      <c r="K348" s="166" t="s">
        <v>142</v>
      </c>
      <c r="L348" s="34"/>
      <c r="M348" s="171" t="s">
        <v>3</v>
      </c>
      <c r="N348" s="172" t="s">
        <v>45</v>
      </c>
      <c r="O348" s="35"/>
      <c r="P348" s="173">
        <f>O348*H348</f>
        <v>0</v>
      </c>
      <c r="Q348" s="173">
        <v>0</v>
      </c>
      <c r="R348" s="173">
        <f>Q348*H348</f>
        <v>0</v>
      </c>
      <c r="S348" s="173">
        <v>0</v>
      </c>
      <c r="T348" s="174">
        <f>S348*H348</f>
        <v>0</v>
      </c>
      <c r="AR348" s="17" t="s">
        <v>220</v>
      </c>
      <c r="AT348" s="17" t="s">
        <v>138</v>
      </c>
      <c r="AU348" s="17" t="s">
        <v>144</v>
      </c>
      <c r="AY348" s="17" t="s">
        <v>136</v>
      </c>
      <c r="BE348" s="175">
        <f>IF(N348="základní",J348,0)</f>
        <v>0</v>
      </c>
      <c r="BF348" s="175">
        <f>IF(N348="snížená",J348,0)</f>
        <v>0</v>
      </c>
      <c r="BG348" s="175">
        <f>IF(N348="zákl. přenesená",J348,0)</f>
        <v>0</v>
      </c>
      <c r="BH348" s="175">
        <f>IF(N348="sníž. přenesená",J348,0)</f>
        <v>0</v>
      </c>
      <c r="BI348" s="175">
        <f>IF(N348="nulová",J348,0)</f>
        <v>0</v>
      </c>
      <c r="BJ348" s="17" t="s">
        <v>144</v>
      </c>
      <c r="BK348" s="175">
        <f>ROUND(I348*H348,2)</f>
        <v>0</v>
      </c>
      <c r="BL348" s="17" t="s">
        <v>220</v>
      </c>
      <c r="BM348" s="17" t="s">
        <v>1047</v>
      </c>
    </row>
    <row r="349" spans="2:65" s="11" customFormat="1" ht="12" x14ac:dyDescent="0.35">
      <c r="B349" s="176"/>
      <c r="D349" s="186" t="s">
        <v>146</v>
      </c>
      <c r="E349" s="200" t="s">
        <v>3</v>
      </c>
      <c r="F349" s="195" t="s">
        <v>1048</v>
      </c>
      <c r="H349" s="196">
        <v>242.55699999999999</v>
      </c>
      <c r="I349" s="181"/>
      <c r="L349" s="176"/>
      <c r="M349" s="182"/>
      <c r="N349" s="183"/>
      <c r="O349" s="183"/>
      <c r="P349" s="183"/>
      <c r="Q349" s="183"/>
      <c r="R349" s="183"/>
      <c r="S349" s="183"/>
      <c r="T349" s="184"/>
      <c r="AT349" s="178" t="s">
        <v>146</v>
      </c>
      <c r="AU349" s="178" t="s">
        <v>144</v>
      </c>
      <c r="AV349" s="11" t="s">
        <v>144</v>
      </c>
      <c r="AW349" s="11" t="s">
        <v>37</v>
      </c>
      <c r="AX349" s="11" t="s">
        <v>22</v>
      </c>
      <c r="AY349" s="178" t="s">
        <v>136</v>
      </c>
    </row>
    <row r="350" spans="2:65" s="1" customFormat="1" ht="31.5" customHeight="1" x14ac:dyDescent="0.35">
      <c r="B350" s="163"/>
      <c r="C350" s="201" t="s">
        <v>507</v>
      </c>
      <c r="D350" s="201" t="s">
        <v>209</v>
      </c>
      <c r="E350" s="202" t="s">
        <v>1049</v>
      </c>
      <c r="F350" s="203" t="s">
        <v>1050</v>
      </c>
      <c r="G350" s="204" t="s">
        <v>205</v>
      </c>
      <c r="H350" s="205">
        <v>247.40799999999999</v>
      </c>
      <c r="I350" s="206"/>
      <c r="J350" s="207">
        <f>ROUND(I350*H350,2)</f>
        <v>0</v>
      </c>
      <c r="K350" s="203" t="s">
        <v>142</v>
      </c>
      <c r="L350" s="208"/>
      <c r="M350" s="209" t="s">
        <v>3</v>
      </c>
      <c r="N350" s="210" t="s">
        <v>45</v>
      </c>
      <c r="O350" s="35"/>
      <c r="P350" s="173">
        <f>O350*H350</f>
        <v>0</v>
      </c>
      <c r="Q350" s="173">
        <v>4.4799999999999996E-3</v>
      </c>
      <c r="R350" s="173">
        <f>Q350*H350</f>
        <v>1.1083878399999998</v>
      </c>
      <c r="S350" s="173">
        <v>0</v>
      </c>
      <c r="T350" s="174">
        <f>S350*H350</f>
        <v>0</v>
      </c>
      <c r="AR350" s="17" t="s">
        <v>301</v>
      </c>
      <c r="AT350" s="17" t="s">
        <v>209</v>
      </c>
      <c r="AU350" s="17" t="s">
        <v>144</v>
      </c>
      <c r="AY350" s="17" t="s">
        <v>136</v>
      </c>
      <c r="BE350" s="175">
        <f>IF(N350="základní",J350,0)</f>
        <v>0</v>
      </c>
      <c r="BF350" s="175">
        <f>IF(N350="snížená",J350,0)</f>
        <v>0</v>
      </c>
      <c r="BG350" s="175">
        <f>IF(N350="zákl. přenesená",J350,0)</f>
        <v>0</v>
      </c>
      <c r="BH350" s="175">
        <f>IF(N350="sníž. přenesená",J350,0)</f>
        <v>0</v>
      </c>
      <c r="BI350" s="175">
        <f>IF(N350="nulová",J350,0)</f>
        <v>0</v>
      </c>
      <c r="BJ350" s="17" t="s">
        <v>144</v>
      </c>
      <c r="BK350" s="175">
        <f>ROUND(I350*H350,2)</f>
        <v>0</v>
      </c>
      <c r="BL350" s="17" t="s">
        <v>220</v>
      </c>
      <c r="BM350" s="17" t="s">
        <v>1051</v>
      </c>
    </row>
    <row r="351" spans="2:65" s="11" customFormat="1" ht="12" x14ac:dyDescent="0.35">
      <c r="B351" s="176"/>
      <c r="D351" s="186" t="s">
        <v>146</v>
      </c>
      <c r="E351" s="200" t="s">
        <v>3</v>
      </c>
      <c r="F351" s="195" t="s">
        <v>1052</v>
      </c>
      <c r="H351" s="196">
        <v>247.40799999999999</v>
      </c>
      <c r="I351" s="181"/>
      <c r="L351" s="176"/>
      <c r="M351" s="182"/>
      <c r="N351" s="183"/>
      <c r="O351" s="183"/>
      <c r="P351" s="183"/>
      <c r="Q351" s="183"/>
      <c r="R351" s="183"/>
      <c r="S351" s="183"/>
      <c r="T351" s="184"/>
      <c r="AT351" s="178" t="s">
        <v>146</v>
      </c>
      <c r="AU351" s="178" t="s">
        <v>144</v>
      </c>
      <c r="AV351" s="11" t="s">
        <v>144</v>
      </c>
      <c r="AW351" s="11" t="s">
        <v>37</v>
      </c>
      <c r="AX351" s="11" t="s">
        <v>22</v>
      </c>
      <c r="AY351" s="178" t="s">
        <v>136</v>
      </c>
    </row>
    <row r="352" spans="2:65" s="1" customFormat="1" ht="31.5" customHeight="1" x14ac:dyDescent="0.35">
      <c r="B352" s="163"/>
      <c r="C352" s="164" t="s">
        <v>512</v>
      </c>
      <c r="D352" s="164" t="s">
        <v>138</v>
      </c>
      <c r="E352" s="165" t="s">
        <v>1053</v>
      </c>
      <c r="F352" s="166" t="s">
        <v>1054</v>
      </c>
      <c r="G352" s="167" t="s">
        <v>205</v>
      </c>
      <c r="H352" s="168">
        <v>242.55699999999999</v>
      </c>
      <c r="I352" s="169"/>
      <c r="J352" s="170">
        <f>ROUND(I352*H352,2)</f>
        <v>0</v>
      </c>
      <c r="K352" s="166" t="s">
        <v>142</v>
      </c>
      <c r="L352" s="34"/>
      <c r="M352" s="171" t="s">
        <v>3</v>
      </c>
      <c r="N352" s="172" t="s">
        <v>45</v>
      </c>
      <c r="O352" s="35"/>
      <c r="P352" s="173">
        <f>O352*H352</f>
        <v>0</v>
      </c>
      <c r="Q352" s="173">
        <v>0</v>
      </c>
      <c r="R352" s="173">
        <f>Q352*H352</f>
        <v>0</v>
      </c>
      <c r="S352" s="173">
        <v>0</v>
      </c>
      <c r="T352" s="174">
        <f>S352*H352</f>
        <v>0</v>
      </c>
      <c r="AR352" s="17" t="s">
        <v>220</v>
      </c>
      <c r="AT352" s="17" t="s">
        <v>138</v>
      </c>
      <c r="AU352" s="17" t="s">
        <v>144</v>
      </c>
      <c r="AY352" s="17" t="s">
        <v>136</v>
      </c>
      <c r="BE352" s="175">
        <f>IF(N352="základní",J352,0)</f>
        <v>0</v>
      </c>
      <c r="BF352" s="175">
        <f>IF(N352="snížená",J352,0)</f>
        <v>0</v>
      </c>
      <c r="BG352" s="175">
        <f>IF(N352="zákl. přenesená",J352,0)</f>
        <v>0</v>
      </c>
      <c r="BH352" s="175">
        <f>IF(N352="sníž. přenesená",J352,0)</f>
        <v>0</v>
      </c>
      <c r="BI352" s="175">
        <f>IF(N352="nulová",J352,0)</f>
        <v>0</v>
      </c>
      <c r="BJ352" s="17" t="s">
        <v>144</v>
      </c>
      <c r="BK352" s="175">
        <f>ROUND(I352*H352,2)</f>
        <v>0</v>
      </c>
      <c r="BL352" s="17" t="s">
        <v>220</v>
      </c>
      <c r="BM352" s="17" t="s">
        <v>1055</v>
      </c>
    </row>
    <row r="353" spans="2:65" s="11" customFormat="1" ht="12" x14ac:dyDescent="0.35">
      <c r="B353" s="176"/>
      <c r="D353" s="186" t="s">
        <v>146</v>
      </c>
      <c r="E353" s="200" t="s">
        <v>3</v>
      </c>
      <c r="F353" s="195" t="s">
        <v>1048</v>
      </c>
      <c r="H353" s="196">
        <v>242.55699999999999</v>
      </c>
      <c r="I353" s="181"/>
      <c r="L353" s="176"/>
      <c r="M353" s="182"/>
      <c r="N353" s="183"/>
      <c r="O353" s="183"/>
      <c r="P353" s="183"/>
      <c r="Q353" s="183"/>
      <c r="R353" s="183"/>
      <c r="S353" s="183"/>
      <c r="T353" s="184"/>
      <c r="AT353" s="178" t="s">
        <v>146</v>
      </c>
      <c r="AU353" s="178" t="s">
        <v>144</v>
      </c>
      <c r="AV353" s="11" t="s">
        <v>144</v>
      </c>
      <c r="AW353" s="11" t="s">
        <v>37</v>
      </c>
      <c r="AX353" s="11" t="s">
        <v>22</v>
      </c>
      <c r="AY353" s="178" t="s">
        <v>136</v>
      </c>
    </row>
    <row r="354" spans="2:65" s="1" customFormat="1" ht="31.5" customHeight="1" x14ac:dyDescent="0.35">
      <c r="B354" s="163"/>
      <c r="C354" s="201" t="s">
        <v>518</v>
      </c>
      <c r="D354" s="201" t="s">
        <v>209</v>
      </c>
      <c r="E354" s="202" t="s">
        <v>1056</v>
      </c>
      <c r="F354" s="203" t="s">
        <v>1057</v>
      </c>
      <c r="G354" s="204" t="s">
        <v>205</v>
      </c>
      <c r="H354" s="205">
        <v>247.40799999999999</v>
      </c>
      <c r="I354" s="206"/>
      <c r="J354" s="207">
        <f>ROUND(I354*H354,2)</f>
        <v>0</v>
      </c>
      <c r="K354" s="203" t="s">
        <v>142</v>
      </c>
      <c r="L354" s="208"/>
      <c r="M354" s="209" t="s">
        <v>3</v>
      </c>
      <c r="N354" s="210" t="s">
        <v>45</v>
      </c>
      <c r="O354" s="35"/>
      <c r="P354" s="173">
        <f>O354*H354</f>
        <v>0</v>
      </c>
      <c r="Q354" s="173">
        <v>2.2399999999999998E-3</v>
      </c>
      <c r="R354" s="173">
        <f>Q354*H354</f>
        <v>0.5541939199999999</v>
      </c>
      <c r="S354" s="173">
        <v>0</v>
      </c>
      <c r="T354" s="174">
        <f>S354*H354</f>
        <v>0</v>
      </c>
      <c r="AR354" s="17" t="s">
        <v>301</v>
      </c>
      <c r="AT354" s="17" t="s">
        <v>209</v>
      </c>
      <c r="AU354" s="17" t="s">
        <v>144</v>
      </c>
      <c r="AY354" s="17" t="s">
        <v>136</v>
      </c>
      <c r="BE354" s="175">
        <f>IF(N354="základní",J354,0)</f>
        <v>0</v>
      </c>
      <c r="BF354" s="175">
        <f>IF(N354="snížená",J354,0)</f>
        <v>0</v>
      </c>
      <c r="BG354" s="175">
        <f>IF(N354="zákl. přenesená",J354,0)</f>
        <v>0</v>
      </c>
      <c r="BH354" s="175">
        <f>IF(N354="sníž. přenesená",J354,0)</f>
        <v>0</v>
      </c>
      <c r="BI354" s="175">
        <f>IF(N354="nulová",J354,0)</f>
        <v>0</v>
      </c>
      <c r="BJ354" s="17" t="s">
        <v>144</v>
      </c>
      <c r="BK354" s="175">
        <f>ROUND(I354*H354,2)</f>
        <v>0</v>
      </c>
      <c r="BL354" s="17" t="s">
        <v>220</v>
      </c>
      <c r="BM354" s="17" t="s">
        <v>1058</v>
      </c>
    </row>
    <row r="355" spans="2:65" s="11" customFormat="1" ht="12" x14ac:dyDescent="0.35">
      <c r="B355" s="176"/>
      <c r="D355" s="186" t="s">
        <v>146</v>
      </c>
      <c r="F355" s="195" t="s">
        <v>1059</v>
      </c>
      <c r="H355" s="196">
        <v>247.40799999999999</v>
      </c>
      <c r="I355" s="181"/>
      <c r="L355" s="176"/>
      <c r="M355" s="182"/>
      <c r="N355" s="183"/>
      <c r="O355" s="183"/>
      <c r="P355" s="183"/>
      <c r="Q355" s="183"/>
      <c r="R355" s="183"/>
      <c r="S355" s="183"/>
      <c r="T355" s="184"/>
      <c r="AT355" s="178" t="s">
        <v>146</v>
      </c>
      <c r="AU355" s="178" t="s">
        <v>144</v>
      </c>
      <c r="AV355" s="11" t="s">
        <v>144</v>
      </c>
      <c r="AW355" s="11" t="s">
        <v>4</v>
      </c>
      <c r="AX355" s="11" t="s">
        <v>22</v>
      </c>
      <c r="AY355" s="178" t="s">
        <v>136</v>
      </c>
    </row>
    <row r="356" spans="2:65" s="1" customFormat="1" ht="31.5" customHeight="1" x14ac:dyDescent="0.35">
      <c r="B356" s="163"/>
      <c r="C356" s="164" t="s">
        <v>526</v>
      </c>
      <c r="D356" s="164" t="s">
        <v>138</v>
      </c>
      <c r="E356" s="165" t="s">
        <v>579</v>
      </c>
      <c r="F356" s="166" t="s">
        <v>580</v>
      </c>
      <c r="G356" s="167" t="s">
        <v>205</v>
      </c>
      <c r="H356" s="168">
        <v>139.30000000000001</v>
      </c>
      <c r="I356" s="169"/>
      <c r="J356" s="170">
        <f>ROUND(I356*H356,2)</f>
        <v>0</v>
      </c>
      <c r="K356" s="166" t="s">
        <v>142</v>
      </c>
      <c r="L356" s="34"/>
      <c r="M356" s="171" t="s">
        <v>3</v>
      </c>
      <c r="N356" s="172" t="s">
        <v>45</v>
      </c>
      <c r="O356" s="35"/>
      <c r="P356" s="173">
        <f>O356*H356</f>
        <v>0</v>
      </c>
      <c r="Q356" s="173">
        <v>0</v>
      </c>
      <c r="R356" s="173">
        <f>Q356*H356</f>
        <v>0</v>
      </c>
      <c r="S356" s="173">
        <v>0</v>
      </c>
      <c r="T356" s="174">
        <f>S356*H356</f>
        <v>0</v>
      </c>
      <c r="AR356" s="17" t="s">
        <v>220</v>
      </c>
      <c r="AT356" s="17" t="s">
        <v>138</v>
      </c>
      <c r="AU356" s="17" t="s">
        <v>144</v>
      </c>
      <c r="AY356" s="17" t="s">
        <v>136</v>
      </c>
      <c r="BE356" s="175">
        <f>IF(N356="základní",J356,0)</f>
        <v>0</v>
      </c>
      <c r="BF356" s="175">
        <f>IF(N356="snížená",J356,0)</f>
        <v>0</v>
      </c>
      <c r="BG356" s="175">
        <f>IF(N356="zákl. přenesená",J356,0)</f>
        <v>0</v>
      </c>
      <c r="BH356" s="175">
        <f>IF(N356="sníž. přenesená",J356,0)</f>
        <v>0</v>
      </c>
      <c r="BI356" s="175">
        <f>IF(N356="nulová",J356,0)</f>
        <v>0</v>
      </c>
      <c r="BJ356" s="17" t="s">
        <v>144</v>
      </c>
      <c r="BK356" s="175">
        <f>ROUND(I356*H356,2)</f>
        <v>0</v>
      </c>
      <c r="BL356" s="17" t="s">
        <v>220</v>
      </c>
      <c r="BM356" s="17" t="s">
        <v>581</v>
      </c>
    </row>
    <row r="357" spans="2:65" s="11" customFormat="1" ht="12" x14ac:dyDescent="0.35">
      <c r="B357" s="176"/>
      <c r="D357" s="186" t="s">
        <v>146</v>
      </c>
      <c r="E357" s="200" t="s">
        <v>3</v>
      </c>
      <c r="F357" s="195" t="s">
        <v>1060</v>
      </c>
      <c r="H357" s="196">
        <v>139.30000000000001</v>
      </c>
      <c r="I357" s="181"/>
      <c r="L357" s="176"/>
      <c r="M357" s="182"/>
      <c r="N357" s="183"/>
      <c r="O357" s="183"/>
      <c r="P357" s="183"/>
      <c r="Q357" s="183"/>
      <c r="R357" s="183"/>
      <c r="S357" s="183"/>
      <c r="T357" s="184"/>
      <c r="AT357" s="178" t="s">
        <v>146</v>
      </c>
      <c r="AU357" s="178" t="s">
        <v>144</v>
      </c>
      <c r="AV357" s="11" t="s">
        <v>144</v>
      </c>
      <c r="AW357" s="11" t="s">
        <v>37</v>
      </c>
      <c r="AX357" s="11" t="s">
        <v>22</v>
      </c>
      <c r="AY357" s="178" t="s">
        <v>136</v>
      </c>
    </row>
    <row r="358" spans="2:65" s="1" customFormat="1" ht="22.5" customHeight="1" x14ac:dyDescent="0.35">
      <c r="B358" s="163"/>
      <c r="C358" s="201" t="s">
        <v>531</v>
      </c>
      <c r="D358" s="201" t="s">
        <v>209</v>
      </c>
      <c r="E358" s="202" t="s">
        <v>584</v>
      </c>
      <c r="F358" s="203" t="s">
        <v>585</v>
      </c>
      <c r="G358" s="204" t="s">
        <v>205</v>
      </c>
      <c r="H358" s="205">
        <v>153.22999999999999</v>
      </c>
      <c r="I358" s="206"/>
      <c r="J358" s="207">
        <f>ROUND(I358*H358,2)</f>
        <v>0</v>
      </c>
      <c r="K358" s="203" t="s">
        <v>142</v>
      </c>
      <c r="L358" s="208"/>
      <c r="M358" s="209" t="s">
        <v>3</v>
      </c>
      <c r="N358" s="210" t="s">
        <v>45</v>
      </c>
      <c r="O358" s="35"/>
      <c r="P358" s="173">
        <f>O358*H358</f>
        <v>0</v>
      </c>
      <c r="Q358" s="173">
        <v>1.1E-4</v>
      </c>
      <c r="R358" s="173">
        <f>Q358*H358</f>
        <v>1.68553E-2</v>
      </c>
      <c r="S358" s="173">
        <v>0</v>
      </c>
      <c r="T358" s="174">
        <f>S358*H358</f>
        <v>0</v>
      </c>
      <c r="AR358" s="17" t="s">
        <v>301</v>
      </c>
      <c r="AT358" s="17" t="s">
        <v>209</v>
      </c>
      <c r="AU358" s="17" t="s">
        <v>144</v>
      </c>
      <c r="AY358" s="17" t="s">
        <v>136</v>
      </c>
      <c r="BE358" s="175">
        <f>IF(N358="základní",J358,0)</f>
        <v>0</v>
      </c>
      <c r="BF358" s="175">
        <f>IF(N358="snížená",J358,0)</f>
        <v>0</v>
      </c>
      <c r="BG358" s="175">
        <f>IF(N358="zákl. přenesená",J358,0)</f>
        <v>0</v>
      </c>
      <c r="BH358" s="175">
        <f>IF(N358="sníž. přenesená",J358,0)</f>
        <v>0</v>
      </c>
      <c r="BI358" s="175">
        <f>IF(N358="nulová",J358,0)</f>
        <v>0</v>
      </c>
      <c r="BJ358" s="17" t="s">
        <v>144</v>
      </c>
      <c r="BK358" s="175">
        <f>ROUND(I358*H358,2)</f>
        <v>0</v>
      </c>
      <c r="BL358" s="17" t="s">
        <v>220</v>
      </c>
      <c r="BM358" s="17" t="s">
        <v>586</v>
      </c>
    </row>
    <row r="359" spans="2:65" s="1" customFormat="1" ht="19" x14ac:dyDescent="0.35">
      <c r="B359" s="34"/>
      <c r="D359" s="177" t="s">
        <v>234</v>
      </c>
      <c r="F359" s="211" t="s">
        <v>587</v>
      </c>
      <c r="I359" s="212"/>
      <c r="L359" s="34"/>
      <c r="M359" s="63"/>
      <c r="N359" s="35"/>
      <c r="O359" s="35"/>
      <c r="P359" s="35"/>
      <c r="Q359" s="35"/>
      <c r="R359" s="35"/>
      <c r="S359" s="35"/>
      <c r="T359" s="64"/>
      <c r="AT359" s="17" t="s">
        <v>234</v>
      </c>
      <c r="AU359" s="17" t="s">
        <v>144</v>
      </c>
    </row>
    <row r="360" spans="2:65" s="11" customFormat="1" ht="12" x14ac:dyDescent="0.35">
      <c r="B360" s="176"/>
      <c r="D360" s="186" t="s">
        <v>146</v>
      </c>
      <c r="F360" s="195" t="s">
        <v>1061</v>
      </c>
      <c r="H360" s="196">
        <v>153.22999999999999</v>
      </c>
      <c r="I360" s="181"/>
      <c r="L360" s="176"/>
      <c r="M360" s="182"/>
      <c r="N360" s="183"/>
      <c r="O360" s="183"/>
      <c r="P360" s="183"/>
      <c r="Q360" s="183"/>
      <c r="R360" s="183"/>
      <c r="S360" s="183"/>
      <c r="T360" s="184"/>
      <c r="AT360" s="178" t="s">
        <v>146</v>
      </c>
      <c r="AU360" s="178" t="s">
        <v>144</v>
      </c>
      <c r="AV360" s="11" t="s">
        <v>144</v>
      </c>
      <c r="AW360" s="11" t="s">
        <v>4</v>
      </c>
      <c r="AX360" s="11" t="s">
        <v>22</v>
      </c>
      <c r="AY360" s="178" t="s">
        <v>136</v>
      </c>
    </row>
    <row r="361" spans="2:65" s="1" customFormat="1" ht="22.5" customHeight="1" x14ac:dyDescent="0.35">
      <c r="B361" s="163"/>
      <c r="C361" s="164" t="s">
        <v>536</v>
      </c>
      <c r="D361" s="164" t="s">
        <v>138</v>
      </c>
      <c r="E361" s="165" t="s">
        <v>590</v>
      </c>
      <c r="F361" s="166" t="s">
        <v>591</v>
      </c>
      <c r="G361" s="167" t="s">
        <v>205</v>
      </c>
      <c r="H361" s="168">
        <v>4.726</v>
      </c>
      <c r="I361" s="169"/>
      <c r="J361" s="170">
        <f>ROUND(I361*H361,2)</f>
        <v>0</v>
      </c>
      <c r="K361" s="166" t="s">
        <v>142</v>
      </c>
      <c r="L361" s="34"/>
      <c r="M361" s="171" t="s">
        <v>3</v>
      </c>
      <c r="N361" s="172" t="s">
        <v>45</v>
      </c>
      <c r="O361" s="35"/>
      <c r="P361" s="173">
        <f>O361*H361</f>
        <v>0</v>
      </c>
      <c r="Q361" s="173">
        <v>1.1000000000000001E-3</v>
      </c>
      <c r="R361" s="173">
        <f>Q361*H361</f>
        <v>5.1986000000000003E-3</v>
      </c>
      <c r="S361" s="173">
        <v>0</v>
      </c>
      <c r="T361" s="174">
        <f>S361*H361</f>
        <v>0</v>
      </c>
      <c r="AR361" s="17" t="s">
        <v>143</v>
      </c>
      <c r="AT361" s="17" t="s">
        <v>138</v>
      </c>
      <c r="AU361" s="17" t="s">
        <v>144</v>
      </c>
      <c r="AY361" s="17" t="s">
        <v>136</v>
      </c>
      <c r="BE361" s="175">
        <f>IF(N361="základní",J361,0)</f>
        <v>0</v>
      </c>
      <c r="BF361" s="175">
        <f>IF(N361="snížená",J361,0)</f>
        <v>0</v>
      </c>
      <c r="BG361" s="175">
        <f>IF(N361="zákl. přenesená",J361,0)</f>
        <v>0</v>
      </c>
      <c r="BH361" s="175">
        <f>IF(N361="sníž. přenesená",J361,0)</f>
        <v>0</v>
      </c>
      <c r="BI361" s="175">
        <f>IF(N361="nulová",J361,0)</f>
        <v>0</v>
      </c>
      <c r="BJ361" s="17" t="s">
        <v>144</v>
      </c>
      <c r="BK361" s="175">
        <f>ROUND(I361*H361,2)</f>
        <v>0</v>
      </c>
      <c r="BL361" s="17" t="s">
        <v>143</v>
      </c>
      <c r="BM361" s="17" t="s">
        <v>592</v>
      </c>
    </row>
    <row r="362" spans="2:65" s="11" customFormat="1" ht="12" x14ac:dyDescent="0.35">
      <c r="B362" s="176"/>
      <c r="D362" s="186" t="s">
        <v>146</v>
      </c>
      <c r="E362" s="200" t="s">
        <v>3</v>
      </c>
      <c r="F362" s="195" t="s">
        <v>1062</v>
      </c>
      <c r="H362" s="196">
        <v>4.726</v>
      </c>
      <c r="I362" s="181"/>
      <c r="L362" s="176"/>
      <c r="M362" s="182"/>
      <c r="N362" s="183"/>
      <c r="O362" s="183"/>
      <c r="P362" s="183"/>
      <c r="Q362" s="183"/>
      <c r="R362" s="183"/>
      <c r="S362" s="183"/>
      <c r="T362" s="184"/>
      <c r="AT362" s="178" t="s">
        <v>146</v>
      </c>
      <c r="AU362" s="178" t="s">
        <v>144</v>
      </c>
      <c r="AV362" s="11" t="s">
        <v>144</v>
      </c>
      <c r="AW362" s="11" t="s">
        <v>37</v>
      </c>
      <c r="AX362" s="11" t="s">
        <v>22</v>
      </c>
      <c r="AY362" s="178" t="s">
        <v>136</v>
      </c>
    </row>
    <row r="363" spans="2:65" s="1" customFormat="1" ht="22.5" customHeight="1" x14ac:dyDescent="0.35">
      <c r="B363" s="163"/>
      <c r="C363" s="164" t="s">
        <v>540</v>
      </c>
      <c r="D363" s="164" t="s">
        <v>138</v>
      </c>
      <c r="E363" s="165" t="s">
        <v>1063</v>
      </c>
      <c r="F363" s="166" t="s">
        <v>1064</v>
      </c>
      <c r="G363" s="167" t="s">
        <v>205</v>
      </c>
      <c r="H363" s="168">
        <v>3.28</v>
      </c>
      <c r="I363" s="169"/>
      <c r="J363" s="170">
        <f>ROUND(I363*H363,2)</f>
        <v>0</v>
      </c>
      <c r="K363" s="166" t="s">
        <v>142</v>
      </c>
      <c r="L363" s="34"/>
      <c r="M363" s="171" t="s">
        <v>3</v>
      </c>
      <c r="N363" s="172" t="s">
        <v>45</v>
      </c>
      <c r="O363" s="35"/>
      <c r="P363" s="173">
        <f>O363*H363</f>
        <v>0</v>
      </c>
      <c r="Q363" s="173">
        <v>1.42E-3</v>
      </c>
      <c r="R363" s="173">
        <f>Q363*H363</f>
        <v>4.6575999999999996E-3</v>
      </c>
      <c r="S363" s="173">
        <v>0</v>
      </c>
      <c r="T363" s="174">
        <f>S363*H363</f>
        <v>0</v>
      </c>
      <c r="AR363" s="17" t="s">
        <v>143</v>
      </c>
      <c r="AT363" s="17" t="s">
        <v>138</v>
      </c>
      <c r="AU363" s="17" t="s">
        <v>144</v>
      </c>
      <c r="AY363" s="17" t="s">
        <v>136</v>
      </c>
      <c r="BE363" s="175">
        <f>IF(N363="základní",J363,0)</f>
        <v>0</v>
      </c>
      <c r="BF363" s="175">
        <f>IF(N363="snížená",J363,0)</f>
        <v>0</v>
      </c>
      <c r="BG363" s="175">
        <f>IF(N363="zákl. přenesená",J363,0)</f>
        <v>0</v>
      </c>
      <c r="BH363" s="175">
        <f>IF(N363="sníž. přenesená",J363,0)</f>
        <v>0</v>
      </c>
      <c r="BI363" s="175">
        <f>IF(N363="nulová",J363,0)</f>
        <v>0</v>
      </c>
      <c r="BJ363" s="17" t="s">
        <v>144</v>
      </c>
      <c r="BK363" s="175">
        <f>ROUND(I363*H363,2)</f>
        <v>0</v>
      </c>
      <c r="BL363" s="17" t="s">
        <v>143</v>
      </c>
      <c r="BM363" s="17" t="s">
        <v>1065</v>
      </c>
    </row>
    <row r="364" spans="2:65" s="11" customFormat="1" ht="12" x14ac:dyDescent="0.35">
      <c r="B364" s="176"/>
      <c r="D364" s="186" t="s">
        <v>146</v>
      </c>
      <c r="E364" s="200" t="s">
        <v>3</v>
      </c>
      <c r="F364" s="195" t="s">
        <v>1066</v>
      </c>
      <c r="H364" s="196">
        <v>3.28</v>
      </c>
      <c r="I364" s="181"/>
      <c r="L364" s="176"/>
      <c r="M364" s="182"/>
      <c r="N364" s="183"/>
      <c r="O364" s="183"/>
      <c r="P364" s="183"/>
      <c r="Q364" s="183"/>
      <c r="R364" s="183"/>
      <c r="S364" s="183"/>
      <c r="T364" s="184"/>
      <c r="AT364" s="178" t="s">
        <v>146</v>
      </c>
      <c r="AU364" s="178" t="s">
        <v>144</v>
      </c>
      <c r="AV364" s="11" t="s">
        <v>144</v>
      </c>
      <c r="AW364" s="11" t="s">
        <v>37</v>
      </c>
      <c r="AX364" s="11" t="s">
        <v>22</v>
      </c>
      <c r="AY364" s="178" t="s">
        <v>136</v>
      </c>
    </row>
    <row r="365" spans="2:65" s="1" customFormat="1" ht="31.5" customHeight="1" x14ac:dyDescent="0.35">
      <c r="B365" s="163"/>
      <c r="C365" s="164" t="s">
        <v>545</v>
      </c>
      <c r="D365" s="164" t="s">
        <v>138</v>
      </c>
      <c r="E365" s="165" t="s">
        <v>1067</v>
      </c>
      <c r="F365" s="166" t="s">
        <v>1068</v>
      </c>
      <c r="G365" s="167" t="s">
        <v>205</v>
      </c>
      <c r="H365" s="168">
        <v>242.55699999999999</v>
      </c>
      <c r="I365" s="169"/>
      <c r="J365" s="170">
        <f>ROUND(I365*H365,2)</f>
        <v>0</v>
      </c>
      <c r="K365" s="166" t="s">
        <v>142</v>
      </c>
      <c r="L365" s="34"/>
      <c r="M365" s="171" t="s">
        <v>3</v>
      </c>
      <c r="N365" s="172" t="s">
        <v>45</v>
      </c>
      <c r="O365" s="35"/>
      <c r="P365" s="173">
        <f>O365*H365</f>
        <v>0</v>
      </c>
      <c r="Q365" s="173">
        <v>4.0000000000000003E-5</v>
      </c>
      <c r="R365" s="173">
        <f>Q365*H365</f>
        <v>9.7022800000000006E-3</v>
      </c>
      <c r="S365" s="173">
        <v>0</v>
      </c>
      <c r="T365" s="174">
        <f>S365*H365</f>
        <v>0</v>
      </c>
      <c r="AR365" s="17" t="s">
        <v>220</v>
      </c>
      <c r="AT365" s="17" t="s">
        <v>138</v>
      </c>
      <c r="AU365" s="17" t="s">
        <v>144</v>
      </c>
      <c r="AY365" s="17" t="s">
        <v>136</v>
      </c>
      <c r="BE365" s="175">
        <f>IF(N365="základní",J365,0)</f>
        <v>0</v>
      </c>
      <c r="BF365" s="175">
        <f>IF(N365="snížená",J365,0)</f>
        <v>0</v>
      </c>
      <c r="BG365" s="175">
        <f>IF(N365="zákl. přenesená",J365,0)</f>
        <v>0</v>
      </c>
      <c r="BH365" s="175">
        <f>IF(N365="sníž. přenesená",J365,0)</f>
        <v>0</v>
      </c>
      <c r="BI365" s="175">
        <f>IF(N365="nulová",J365,0)</f>
        <v>0</v>
      </c>
      <c r="BJ365" s="17" t="s">
        <v>144</v>
      </c>
      <c r="BK365" s="175">
        <f>ROUND(I365*H365,2)</f>
        <v>0</v>
      </c>
      <c r="BL365" s="17" t="s">
        <v>220</v>
      </c>
      <c r="BM365" s="17" t="s">
        <v>1069</v>
      </c>
    </row>
    <row r="366" spans="2:65" s="11" customFormat="1" ht="12" x14ac:dyDescent="0.35">
      <c r="B366" s="176"/>
      <c r="D366" s="186" t="s">
        <v>146</v>
      </c>
      <c r="E366" s="200" t="s">
        <v>3</v>
      </c>
      <c r="F366" s="195" t="s">
        <v>1070</v>
      </c>
      <c r="H366" s="196">
        <v>242.55699999999999</v>
      </c>
      <c r="I366" s="181"/>
      <c r="L366" s="176"/>
      <c r="M366" s="182"/>
      <c r="N366" s="183"/>
      <c r="O366" s="183"/>
      <c r="P366" s="183"/>
      <c r="Q366" s="183"/>
      <c r="R366" s="183"/>
      <c r="S366" s="183"/>
      <c r="T366" s="184"/>
      <c r="AT366" s="178" t="s">
        <v>146</v>
      </c>
      <c r="AU366" s="178" t="s">
        <v>144</v>
      </c>
      <c r="AV366" s="11" t="s">
        <v>144</v>
      </c>
      <c r="AW366" s="11" t="s">
        <v>37</v>
      </c>
      <c r="AX366" s="11" t="s">
        <v>22</v>
      </c>
      <c r="AY366" s="178" t="s">
        <v>136</v>
      </c>
    </row>
    <row r="367" spans="2:65" s="1" customFormat="1" ht="22.5" customHeight="1" x14ac:dyDescent="0.35">
      <c r="B367" s="163"/>
      <c r="C367" s="201" t="s">
        <v>551</v>
      </c>
      <c r="D367" s="201" t="s">
        <v>209</v>
      </c>
      <c r="E367" s="202" t="s">
        <v>1071</v>
      </c>
      <c r="F367" s="203" t="s">
        <v>1072</v>
      </c>
      <c r="G367" s="204" t="s">
        <v>205</v>
      </c>
      <c r="H367" s="205">
        <v>266.81299999999999</v>
      </c>
      <c r="I367" s="206"/>
      <c r="J367" s="207">
        <f>ROUND(I367*H367,2)</f>
        <v>0</v>
      </c>
      <c r="K367" s="203" t="s">
        <v>142</v>
      </c>
      <c r="L367" s="208"/>
      <c r="M367" s="209" t="s">
        <v>3</v>
      </c>
      <c r="N367" s="210" t="s">
        <v>45</v>
      </c>
      <c r="O367" s="35"/>
      <c r="P367" s="173">
        <f>O367*H367</f>
        <v>0</v>
      </c>
      <c r="Q367" s="173">
        <v>1.7000000000000001E-4</v>
      </c>
      <c r="R367" s="173">
        <f>Q367*H367</f>
        <v>4.5358210000000003E-2</v>
      </c>
      <c r="S367" s="173">
        <v>0</v>
      </c>
      <c r="T367" s="174">
        <f>S367*H367</f>
        <v>0</v>
      </c>
      <c r="AR367" s="17" t="s">
        <v>301</v>
      </c>
      <c r="AT367" s="17" t="s">
        <v>209</v>
      </c>
      <c r="AU367" s="17" t="s">
        <v>144</v>
      </c>
      <c r="AY367" s="17" t="s">
        <v>136</v>
      </c>
      <c r="BE367" s="175">
        <f>IF(N367="základní",J367,0)</f>
        <v>0</v>
      </c>
      <c r="BF367" s="175">
        <f>IF(N367="snížená",J367,0)</f>
        <v>0</v>
      </c>
      <c r="BG367" s="175">
        <f>IF(N367="zákl. přenesená",J367,0)</f>
        <v>0</v>
      </c>
      <c r="BH367" s="175">
        <f>IF(N367="sníž. přenesená",J367,0)</f>
        <v>0</v>
      </c>
      <c r="BI367" s="175">
        <f>IF(N367="nulová",J367,0)</f>
        <v>0</v>
      </c>
      <c r="BJ367" s="17" t="s">
        <v>144</v>
      </c>
      <c r="BK367" s="175">
        <f>ROUND(I367*H367,2)</f>
        <v>0</v>
      </c>
      <c r="BL367" s="17" t="s">
        <v>220</v>
      </c>
      <c r="BM367" s="17" t="s">
        <v>1073</v>
      </c>
    </row>
    <row r="368" spans="2:65" s="11" customFormat="1" ht="12" x14ac:dyDescent="0.35">
      <c r="B368" s="176"/>
      <c r="D368" s="186" t="s">
        <v>146</v>
      </c>
      <c r="F368" s="195" t="s">
        <v>1074</v>
      </c>
      <c r="H368" s="196">
        <v>266.81299999999999</v>
      </c>
      <c r="I368" s="181"/>
      <c r="L368" s="176"/>
      <c r="M368" s="182"/>
      <c r="N368" s="183"/>
      <c r="O368" s="183"/>
      <c r="P368" s="183"/>
      <c r="Q368" s="183"/>
      <c r="R368" s="183"/>
      <c r="S368" s="183"/>
      <c r="T368" s="184"/>
      <c r="AT368" s="178" t="s">
        <v>146</v>
      </c>
      <c r="AU368" s="178" t="s">
        <v>144</v>
      </c>
      <c r="AV368" s="11" t="s">
        <v>144</v>
      </c>
      <c r="AW368" s="11" t="s">
        <v>4</v>
      </c>
      <c r="AX368" s="11" t="s">
        <v>22</v>
      </c>
      <c r="AY368" s="178" t="s">
        <v>136</v>
      </c>
    </row>
    <row r="369" spans="2:65" s="1" customFormat="1" ht="31.5" customHeight="1" x14ac:dyDescent="0.35">
      <c r="B369" s="163"/>
      <c r="C369" s="164" t="s">
        <v>558</v>
      </c>
      <c r="D369" s="164" t="s">
        <v>138</v>
      </c>
      <c r="E369" s="165" t="s">
        <v>595</v>
      </c>
      <c r="F369" s="166" t="s">
        <v>596</v>
      </c>
      <c r="G369" s="167" t="s">
        <v>180</v>
      </c>
      <c r="H369" s="168">
        <v>1.7509999999999999</v>
      </c>
      <c r="I369" s="169"/>
      <c r="J369" s="170">
        <f>ROUND(I369*H369,2)</f>
        <v>0</v>
      </c>
      <c r="K369" s="166" t="s">
        <v>142</v>
      </c>
      <c r="L369" s="34"/>
      <c r="M369" s="171" t="s">
        <v>3</v>
      </c>
      <c r="N369" s="172" t="s">
        <v>45</v>
      </c>
      <c r="O369" s="35"/>
      <c r="P369" s="173">
        <f>O369*H369</f>
        <v>0</v>
      </c>
      <c r="Q369" s="173">
        <v>0</v>
      </c>
      <c r="R369" s="173">
        <f>Q369*H369</f>
        <v>0</v>
      </c>
      <c r="S369" s="173">
        <v>0</v>
      </c>
      <c r="T369" s="174">
        <f>S369*H369</f>
        <v>0</v>
      </c>
      <c r="AR369" s="17" t="s">
        <v>220</v>
      </c>
      <c r="AT369" s="17" t="s">
        <v>138</v>
      </c>
      <c r="AU369" s="17" t="s">
        <v>144</v>
      </c>
      <c r="AY369" s="17" t="s">
        <v>136</v>
      </c>
      <c r="BE369" s="175">
        <f>IF(N369="základní",J369,0)</f>
        <v>0</v>
      </c>
      <c r="BF369" s="175">
        <f>IF(N369="snížená",J369,0)</f>
        <v>0</v>
      </c>
      <c r="BG369" s="175">
        <f>IF(N369="zákl. přenesená",J369,0)</f>
        <v>0</v>
      </c>
      <c r="BH369" s="175">
        <f>IF(N369="sníž. přenesená",J369,0)</f>
        <v>0</v>
      </c>
      <c r="BI369" s="175">
        <f>IF(N369="nulová",J369,0)</f>
        <v>0</v>
      </c>
      <c r="BJ369" s="17" t="s">
        <v>144</v>
      </c>
      <c r="BK369" s="175">
        <f>ROUND(I369*H369,2)</f>
        <v>0</v>
      </c>
      <c r="BL369" s="17" t="s">
        <v>220</v>
      </c>
      <c r="BM369" s="17" t="s">
        <v>597</v>
      </c>
    </row>
    <row r="370" spans="2:65" s="10" customFormat="1" ht="29.9" customHeight="1" x14ac:dyDescent="0.35">
      <c r="B370" s="149"/>
      <c r="D370" s="160" t="s">
        <v>72</v>
      </c>
      <c r="E370" s="161" t="s">
        <v>598</v>
      </c>
      <c r="F370" s="161" t="s">
        <v>599</v>
      </c>
      <c r="I370" s="152"/>
      <c r="J370" s="162">
        <f>BK370</f>
        <v>0</v>
      </c>
      <c r="L370" s="149"/>
      <c r="M370" s="154"/>
      <c r="N370" s="155"/>
      <c r="O370" s="155"/>
      <c r="P370" s="156">
        <f>SUM(P371:P398)</f>
        <v>0</v>
      </c>
      <c r="Q370" s="155"/>
      <c r="R370" s="156">
        <f>SUM(R371:R398)</f>
        <v>4.0937384000000003</v>
      </c>
      <c r="S370" s="155"/>
      <c r="T370" s="157">
        <f>SUM(T371:T398)</f>
        <v>13.937234999999999</v>
      </c>
      <c r="AR370" s="150" t="s">
        <v>144</v>
      </c>
      <c r="AT370" s="158" t="s">
        <v>72</v>
      </c>
      <c r="AU370" s="158" t="s">
        <v>22</v>
      </c>
      <c r="AY370" s="150" t="s">
        <v>136</v>
      </c>
      <c r="BK370" s="159">
        <f>SUM(BK371:BK398)</f>
        <v>0</v>
      </c>
    </row>
    <row r="371" spans="2:65" s="1" customFormat="1" ht="31.5" customHeight="1" x14ac:dyDescent="0.35">
      <c r="B371" s="163"/>
      <c r="C371" s="164" t="s">
        <v>563</v>
      </c>
      <c r="D371" s="164" t="s">
        <v>138</v>
      </c>
      <c r="E371" s="165" t="s">
        <v>1075</v>
      </c>
      <c r="F371" s="166" t="s">
        <v>1076</v>
      </c>
      <c r="G371" s="167" t="s">
        <v>476</v>
      </c>
      <c r="H371" s="168">
        <v>48.92</v>
      </c>
      <c r="I371" s="169"/>
      <c r="J371" s="170">
        <f>ROUND(I371*H371,2)</f>
        <v>0</v>
      </c>
      <c r="K371" s="166" t="s">
        <v>142</v>
      </c>
      <c r="L371" s="34"/>
      <c r="M371" s="171" t="s">
        <v>3</v>
      </c>
      <c r="N371" s="172" t="s">
        <v>45</v>
      </c>
      <c r="O371" s="35"/>
      <c r="P371" s="173">
        <f>O371*H371</f>
        <v>0</v>
      </c>
      <c r="Q371" s="173">
        <v>0</v>
      </c>
      <c r="R371" s="173">
        <f>Q371*H371</f>
        <v>0</v>
      </c>
      <c r="S371" s="173">
        <v>1.4E-2</v>
      </c>
      <c r="T371" s="174">
        <f>S371*H371</f>
        <v>0.68488000000000004</v>
      </c>
      <c r="AR371" s="17" t="s">
        <v>220</v>
      </c>
      <c r="AT371" s="17" t="s">
        <v>138</v>
      </c>
      <c r="AU371" s="17" t="s">
        <v>144</v>
      </c>
      <c r="AY371" s="17" t="s">
        <v>136</v>
      </c>
      <c r="BE371" s="175">
        <f>IF(N371="základní",J371,0)</f>
        <v>0</v>
      </c>
      <c r="BF371" s="175">
        <f>IF(N371="snížená",J371,0)</f>
        <v>0</v>
      </c>
      <c r="BG371" s="175">
        <f>IF(N371="zákl. přenesená",J371,0)</f>
        <v>0</v>
      </c>
      <c r="BH371" s="175">
        <f>IF(N371="sníž. přenesená",J371,0)</f>
        <v>0</v>
      </c>
      <c r="BI371" s="175">
        <f>IF(N371="nulová",J371,0)</f>
        <v>0</v>
      </c>
      <c r="BJ371" s="17" t="s">
        <v>144</v>
      </c>
      <c r="BK371" s="175">
        <f>ROUND(I371*H371,2)</f>
        <v>0</v>
      </c>
      <c r="BL371" s="17" t="s">
        <v>220</v>
      </c>
      <c r="BM371" s="17" t="s">
        <v>1077</v>
      </c>
    </row>
    <row r="372" spans="2:65" s="11" customFormat="1" ht="12" x14ac:dyDescent="0.35">
      <c r="B372" s="176"/>
      <c r="D372" s="186" t="s">
        <v>146</v>
      </c>
      <c r="E372" s="200" t="s">
        <v>3</v>
      </c>
      <c r="F372" s="195" t="s">
        <v>1078</v>
      </c>
      <c r="H372" s="196">
        <v>48.92</v>
      </c>
      <c r="I372" s="181"/>
      <c r="L372" s="176"/>
      <c r="M372" s="182"/>
      <c r="N372" s="183"/>
      <c r="O372" s="183"/>
      <c r="P372" s="183"/>
      <c r="Q372" s="183"/>
      <c r="R372" s="183"/>
      <c r="S372" s="183"/>
      <c r="T372" s="184"/>
      <c r="AT372" s="178" t="s">
        <v>146</v>
      </c>
      <c r="AU372" s="178" t="s">
        <v>144</v>
      </c>
      <c r="AV372" s="11" t="s">
        <v>144</v>
      </c>
      <c r="AW372" s="11" t="s">
        <v>37</v>
      </c>
      <c r="AX372" s="11" t="s">
        <v>22</v>
      </c>
      <c r="AY372" s="178" t="s">
        <v>136</v>
      </c>
    </row>
    <row r="373" spans="2:65" s="1" customFormat="1" ht="31.5" customHeight="1" x14ac:dyDescent="0.35">
      <c r="B373" s="163"/>
      <c r="C373" s="164" t="s">
        <v>567</v>
      </c>
      <c r="D373" s="164" t="s">
        <v>138</v>
      </c>
      <c r="E373" s="165" t="s">
        <v>1079</v>
      </c>
      <c r="F373" s="166" t="s">
        <v>1080</v>
      </c>
      <c r="G373" s="167" t="s">
        <v>476</v>
      </c>
      <c r="H373" s="168">
        <v>61.96</v>
      </c>
      <c r="I373" s="169"/>
      <c r="J373" s="170">
        <f>ROUND(I373*H373,2)</f>
        <v>0</v>
      </c>
      <c r="K373" s="166" t="s">
        <v>142</v>
      </c>
      <c r="L373" s="34"/>
      <c r="M373" s="171" t="s">
        <v>3</v>
      </c>
      <c r="N373" s="172" t="s">
        <v>45</v>
      </c>
      <c r="O373" s="35"/>
      <c r="P373" s="173">
        <f>O373*H373</f>
        <v>0</v>
      </c>
      <c r="Q373" s="173">
        <v>0</v>
      </c>
      <c r="R373" s="173">
        <f>Q373*H373</f>
        <v>0</v>
      </c>
      <c r="S373" s="173">
        <v>2.4E-2</v>
      </c>
      <c r="T373" s="174">
        <f>S373*H373</f>
        <v>1.4870400000000001</v>
      </c>
      <c r="AR373" s="17" t="s">
        <v>220</v>
      </c>
      <c r="AT373" s="17" t="s">
        <v>138</v>
      </c>
      <c r="AU373" s="17" t="s">
        <v>144</v>
      </c>
      <c r="AY373" s="17" t="s">
        <v>136</v>
      </c>
      <c r="BE373" s="175">
        <f>IF(N373="základní",J373,0)</f>
        <v>0</v>
      </c>
      <c r="BF373" s="175">
        <f>IF(N373="snížená",J373,0)</f>
        <v>0</v>
      </c>
      <c r="BG373" s="175">
        <f>IF(N373="zákl. přenesená",J373,0)</f>
        <v>0</v>
      </c>
      <c r="BH373" s="175">
        <f>IF(N373="sníž. přenesená",J373,0)</f>
        <v>0</v>
      </c>
      <c r="BI373" s="175">
        <f>IF(N373="nulová",J373,0)</f>
        <v>0</v>
      </c>
      <c r="BJ373" s="17" t="s">
        <v>144</v>
      </c>
      <c r="BK373" s="175">
        <f>ROUND(I373*H373,2)</f>
        <v>0</v>
      </c>
      <c r="BL373" s="17" t="s">
        <v>220</v>
      </c>
      <c r="BM373" s="17" t="s">
        <v>1081</v>
      </c>
    </row>
    <row r="374" spans="2:65" s="11" customFormat="1" ht="12" x14ac:dyDescent="0.35">
      <c r="B374" s="176"/>
      <c r="D374" s="177" t="s">
        <v>146</v>
      </c>
      <c r="E374" s="178" t="s">
        <v>3</v>
      </c>
      <c r="F374" s="179" t="s">
        <v>1082</v>
      </c>
      <c r="H374" s="180">
        <v>35.700000000000003</v>
      </c>
      <c r="I374" s="181"/>
      <c r="L374" s="176"/>
      <c r="M374" s="182"/>
      <c r="N374" s="183"/>
      <c r="O374" s="183"/>
      <c r="P374" s="183"/>
      <c r="Q374" s="183"/>
      <c r="R374" s="183"/>
      <c r="S374" s="183"/>
      <c r="T374" s="184"/>
      <c r="AT374" s="178" t="s">
        <v>146</v>
      </c>
      <c r="AU374" s="178" t="s">
        <v>144</v>
      </c>
      <c r="AV374" s="11" t="s">
        <v>144</v>
      </c>
      <c r="AW374" s="11" t="s">
        <v>37</v>
      </c>
      <c r="AX374" s="11" t="s">
        <v>73</v>
      </c>
      <c r="AY374" s="178" t="s">
        <v>136</v>
      </c>
    </row>
    <row r="375" spans="2:65" s="11" customFormat="1" ht="12" x14ac:dyDescent="0.35">
      <c r="B375" s="176"/>
      <c r="D375" s="177" t="s">
        <v>146</v>
      </c>
      <c r="E375" s="178" t="s">
        <v>3</v>
      </c>
      <c r="F375" s="179" t="s">
        <v>1083</v>
      </c>
      <c r="H375" s="180">
        <v>26.26</v>
      </c>
      <c r="I375" s="181"/>
      <c r="L375" s="176"/>
      <c r="M375" s="182"/>
      <c r="N375" s="183"/>
      <c r="O375" s="183"/>
      <c r="P375" s="183"/>
      <c r="Q375" s="183"/>
      <c r="R375" s="183"/>
      <c r="S375" s="183"/>
      <c r="T375" s="184"/>
      <c r="AT375" s="178" t="s">
        <v>146</v>
      </c>
      <c r="AU375" s="178" t="s">
        <v>144</v>
      </c>
      <c r="AV375" s="11" t="s">
        <v>144</v>
      </c>
      <c r="AW375" s="11" t="s">
        <v>37</v>
      </c>
      <c r="AX375" s="11" t="s">
        <v>73</v>
      </c>
      <c r="AY375" s="178" t="s">
        <v>136</v>
      </c>
    </row>
    <row r="376" spans="2:65" s="12" customFormat="1" ht="12" x14ac:dyDescent="0.35">
      <c r="B376" s="185"/>
      <c r="D376" s="186" t="s">
        <v>146</v>
      </c>
      <c r="E376" s="187" t="s">
        <v>3</v>
      </c>
      <c r="F376" s="188" t="s">
        <v>149</v>
      </c>
      <c r="H376" s="189">
        <v>61.96</v>
      </c>
      <c r="I376" s="190"/>
      <c r="L376" s="185"/>
      <c r="M376" s="191"/>
      <c r="N376" s="192"/>
      <c r="O376" s="192"/>
      <c r="P376" s="192"/>
      <c r="Q376" s="192"/>
      <c r="R376" s="192"/>
      <c r="S376" s="192"/>
      <c r="T376" s="193"/>
      <c r="AT376" s="194" t="s">
        <v>146</v>
      </c>
      <c r="AU376" s="194" t="s">
        <v>144</v>
      </c>
      <c r="AV376" s="12" t="s">
        <v>143</v>
      </c>
      <c r="AW376" s="12" t="s">
        <v>37</v>
      </c>
      <c r="AX376" s="12" t="s">
        <v>22</v>
      </c>
      <c r="AY376" s="194" t="s">
        <v>136</v>
      </c>
    </row>
    <row r="377" spans="2:65" s="1" customFormat="1" ht="31.5" customHeight="1" x14ac:dyDescent="0.35">
      <c r="B377" s="163"/>
      <c r="C377" s="164" t="s">
        <v>574</v>
      </c>
      <c r="D377" s="164" t="s">
        <v>138</v>
      </c>
      <c r="E377" s="165" t="s">
        <v>1084</v>
      </c>
      <c r="F377" s="166" t="s">
        <v>1085</v>
      </c>
      <c r="G377" s="167" t="s">
        <v>476</v>
      </c>
      <c r="H377" s="168">
        <v>57.76</v>
      </c>
      <c r="I377" s="169"/>
      <c r="J377" s="170">
        <f>ROUND(I377*H377,2)</f>
        <v>0</v>
      </c>
      <c r="K377" s="166" t="s">
        <v>142</v>
      </c>
      <c r="L377" s="34"/>
      <c r="M377" s="171" t="s">
        <v>3</v>
      </c>
      <c r="N377" s="172" t="s">
        <v>45</v>
      </c>
      <c r="O377" s="35"/>
      <c r="P377" s="173">
        <f>O377*H377</f>
        <v>0</v>
      </c>
      <c r="Q377" s="173">
        <v>0</v>
      </c>
      <c r="R377" s="173">
        <f>Q377*H377</f>
        <v>0</v>
      </c>
      <c r="S377" s="173">
        <v>3.2000000000000001E-2</v>
      </c>
      <c r="T377" s="174">
        <f>S377*H377</f>
        <v>1.84832</v>
      </c>
      <c r="AR377" s="17" t="s">
        <v>220</v>
      </c>
      <c r="AT377" s="17" t="s">
        <v>138</v>
      </c>
      <c r="AU377" s="17" t="s">
        <v>144</v>
      </c>
      <c r="AY377" s="17" t="s">
        <v>136</v>
      </c>
      <c r="BE377" s="175">
        <f>IF(N377="základní",J377,0)</f>
        <v>0</v>
      </c>
      <c r="BF377" s="175">
        <f>IF(N377="snížená",J377,0)</f>
        <v>0</v>
      </c>
      <c r="BG377" s="175">
        <f>IF(N377="zákl. přenesená",J377,0)</f>
        <v>0</v>
      </c>
      <c r="BH377" s="175">
        <f>IF(N377="sníž. přenesená",J377,0)</f>
        <v>0</v>
      </c>
      <c r="BI377" s="175">
        <f>IF(N377="nulová",J377,0)</f>
        <v>0</v>
      </c>
      <c r="BJ377" s="17" t="s">
        <v>144</v>
      </c>
      <c r="BK377" s="175">
        <f>ROUND(I377*H377,2)</f>
        <v>0</v>
      </c>
      <c r="BL377" s="17" t="s">
        <v>220</v>
      </c>
      <c r="BM377" s="17" t="s">
        <v>1086</v>
      </c>
    </row>
    <row r="378" spans="2:65" s="11" customFormat="1" ht="12" x14ac:dyDescent="0.35">
      <c r="B378" s="176"/>
      <c r="D378" s="186" t="s">
        <v>146</v>
      </c>
      <c r="E378" s="200" t="s">
        <v>3</v>
      </c>
      <c r="F378" s="195" t="s">
        <v>1087</v>
      </c>
      <c r="H378" s="196">
        <v>57.76</v>
      </c>
      <c r="I378" s="181"/>
      <c r="L378" s="176"/>
      <c r="M378" s="182"/>
      <c r="N378" s="183"/>
      <c r="O378" s="183"/>
      <c r="P378" s="183"/>
      <c r="Q378" s="183"/>
      <c r="R378" s="183"/>
      <c r="S378" s="183"/>
      <c r="T378" s="184"/>
      <c r="AT378" s="178" t="s">
        <v>146</v>
      </c>
      <c r="AU378" s="178" t="s">
        <v>144</v>
      </c>
      <c r="AV378" s="11" t="s">
        <v>144</v>
      </c>
      <c r="AW378" s="11" t="s">
        <v>37</v>
      </c>
      <c r="AX378" s="11" t="s">
        <v>22</v>
      </c>
      <c r="AY378" s="178" t="s">
        <v>136</v>
      </c>
    </row>
    <row r="379" spans="2:65" s="1" customFormat="1" ht="44.25" customHeight="1" x14ac:dyDescent="0.35">
      <c r="B379" s="163"/>
      <c r="C379" s="164" t="s">
        <v>578</v>
      </c>
      <c r="D379" s="164" t="s">
        <v>138</v>
      </c>
      <c r="E379" s="165" t="s">
        <v>1088</v>
      </c>
      <c r="F379" s="166" t="s">
        <v>1089</v>
      </c>
      <c r="G379" s="167" t="s">
        <v>476</v>
      </c>
      <c r="H379" s="168">
        <v>52.5</v>
      </c>
      <c r="I379" s="169"/>
      <c r="J379" s="170">
        <f>ROUND(I379*H379,2)</f>
        <v>0</v>
      </c>
      <c r="K379" s="166" t="s">
        <v>142</v>
      </c>
      <c r="L379" s="34"/>
      <c r="M379" s="171" t="s">
        <v>3</v>
      </c>
      <c r="N379" s="172" t="s">
        <v>45</v>
      </c>
      <c r="O379" s="35"/>
      <c r="P379" s="173">
        <f>O379*H379</f>
        <v>0</v>
      </c>
      <c r="Q379" s="173">
        <v>0</v>
      </c>
      <c r="R379" s="173">
        <f>Q379*H379</f>
        <v>0</v>
      </c>
      <c r="S379" s="173">
        <v>0</v>
      </c>
      <c r="T379" s="174">
        <f>S379*H379</f>
        <v>0</v>
      </c>
      <c r="AR379" s="17" t="s">
        <v>220</v>
      </c>
      <c r="AT379" s="17" t="s">
        <v>138</v>
      </c>
      <c r="AU379" s="17" t="s">
        <v>144</v>
      </c>
      <c r="AY379" s="17" t="s">
        <v>136</v>
      </c>
      <c r="BE379" s="175">
        <f>IF(N379="základní",J379,0)</f>
        <v>0</v>
      </c>
      <c r="BF379" s="175">
        <f>IF(N379="snížená",J379,0)</f>
        <v>0</v>
      </c>
      <c r="BG379" s="175">
        <f>IF(N379="zákl. přenesená",J379,0)</f>
        <v>0</v>
      </c>
      <c r="BH379" s="175">
        <f>IF(N379="sníž. přenesená",J379,0)</f>
        <v>0</v>
      </c>
      <c r="BI379" s="175">
        <f>IF(N379="nulová",J379,0)</f>
        <v>0</v>
      </c>
      <c r="BJ379" s="17" t="s">
        <v>144</v>
      </c>
      <c r="BK379" s="175">
        <f>ROUND(I379*H379,2)</f>
        <v>0</v>
      </c>
      <c r="BL379" s="17" t="s">
        <v>220</v>
      </c>
      <c r="BM379" s="17" t="s">
        <v>1090</v>
      </c>
    </row>
    <row r="380" spans="2:65" s="11" customFormat="1" ht="12" x14ac:dyDescent="0.35">
      <c r="B380" s="176"/>
      <c r="D380" s="186" t="s">
        <v>146</v>
      </c>
      <c r="E380" s="200" t="s">
        <v>3</v>
      </c>
      <c r="F380" s="195" t="s">
        <v>1091</v>
      </c>
      <c r="H380" s="196">
        <v>52.5</v>
      </c>
      <c r="I380" s="181"/>
      <c r="L380" s="176"/>
      <c r="M380" s="182"/>
      <c r="N380" s="183"/>
      <c r="O380" s="183"/>
      <c r="P380" s="183"/>
      <c r="Q380" s="183"/>
      <c r="R380" s="183"/>
      <c r="S380" s="183"/>
      <c r="T380" s="184"/>
      <c r="AT380" s="178" t="s">
        <v>146</v>
      </c>
      <c r="AU380" s="178" t="s">
        <v>144</v>
      </c>
      <c r="AV380" s="11" t="s">
        <v>144</v>
      </c>
      <c r="AW380" s="11" t="s">
        <v>37</v>
      </c>
      <c r="AX380" s="11" t="s">
        <v>22</v>
      </c>
      <c r="AY380" s="178" t="s">
        <v>136</v>
      </c>
    </row>
    <row r="381" spans="2:65" s="1" customFormat="1" ht="22.5" customHeight="1" x14ac:dyDescent="0.35">
      <c r="B381" s="163"/>
      <c r="C381" s="201" t="s">
        <v>583</v>
      </c>
      <c r="D381" s="201" t="s">
        <v>209</v>
      </c>
      <c r="E381" s="202" t="s">
        <v>1092</v>
      </c>
      <c r="F381" s="203" t="s">
        <v>1093</v>
      </c>
      <c r="G381" s="204" t="s">
        <v>141</v>
      </c>
      <c r="H381" s="205">
        <v>1.109</v>
      </c>
      <c r="I381" s="206"/>
      <c r="J381" s="207">
        <f>ROUND(I381*H381,2)</f>
        <v>0</v>
      </c>
      <c r="K381" s="203" t="s">
        <v>142</v>
      </c>
      <c r="L381" s="208"/>
      <c r="M381" s="209" t="s">
        <v>3</v>
      </c>
      <c r="N381" s="210" t="s">
        <v>45</v>
      </c>
      <c r="O381" s="35"/>
      <c r="P381" s="173">
        <f>O381*H381</f>
        <v>0</v>
      </c>
      <c r="Q381" s="173">
        <v>0.55000000000000004</v>
      </c>
      <c r="R381" s="173">
        <f>Q381*H381</f>
        <v>0.60994999999999999</v>
      </c>
      <c r="S381" s="173">
        <v>0</v>
      </c>
      <c r="T381" s="174">
        <f>S381*H381</f>
        <v>0</v>
      </c>
      <c r="AR381" s="17" t="s">
        <v>301</v>
      </c>
      <c r="AT381" s="17" t="s">
        <v>209</v>
      </c>
      <c r="AU381" s="17" t="s">
        <v>144</v>
      </c>
      <c r="AY381" s="17" t="s">
        <v>136</v>
      </c>
      <c r="BE381" s="175">
        <f>IF(N381="základní",J381,0)</f>
        <v>0</v>
      </c>
      <c r="BF381" s="175">
        <f>IF(N381="snížená",J381,0)</f>
        <v>0</v>
      </c>
      <c r="BG381" s="175">
        <f>IF(N381="zákl. přenesená",J381,0)</f>
        <v>0</v>
      </c>
      <c r="BH381" s="175">
        <f>IF(N381="sníž. přenesená",J381,0)</f>
        <v>0</v>
      </c>
      <c r="BI381" s="175">
        <f>IF(N381="nulová",J381,0)</f>
        <v>0</v>
      </c>
      <c r="BJ381" s="17" t="s">
        <v>144</v>
      </c>
      <c r="BK381" s="175">
        <f>ROUND(I381*H381,2)</f>
        <v>0</v>
      </c>
      <c r="BL381" s="17" t="s">
        <v>220</v>
      </c>
      <c r="BM381" s="17" t="s">
        <v>1094</v>
      </c>
    </row>
    <row r="382" spans="2:65" s="11" customFormat="1" ht="12" x14ac:dyDescent="0.35">
      <c r="B382" s="176"/>
      <c r="D382" s="177" t="s">
        <v>146</v>
      </c>
      <c r="E382" s="178" t="s">
        <v>3</v>
      </c>
      <c r="F382" s="179" t="s">
        <v>1095</v>
      </c>
      <c r="H382" s="180">
        <v>1.008</v>
      </c>
      <c r="I382" s="181"/>
      <c r="L382" s="176"/>
      <c r="M382" s="182"/>
      <c r="N382" s="183"/>
      <c r="O382" s="183"/>
      <c r="P382" s="183"/>
      <c r="Q382" s="183"/>
      <c r="R382" s="183"/>
      <c r="S382" s="183"/>
      <c r="T382" s="184"/>
      <c r="AT382" s="178" t="s">
        <v>146</v>
      </c>
      <c r="AU382" s="178" t="s">
        <v>144</v>
      </c>
      <c r="AV382" s="11" t="s">
        <v>144</v>
      </c>
      <c r="AW382" s="11" t="s">
        <v>37</v>
      </c>
      <c r="AX382" s="11" t="s">
        <v>73</v>
      </c>
      <c r="AY382" s="178" t="s">
        <v>136</v>
      </c>
    </row>
    <row r="383" spans="2:65" s="11" customFormat="1" ht="12" x14ac:dyDescent="0.35">
      <c r="B383" s="176"/>
      <c r="D383" s="177" t="s">
        <v>146</v>
      </c>
      <c r="E383" s="178" t="s">
        <v>3</v>
      </c>
      <c r="F383" s="179" t="s">
        <v>1096</v>
      </c>
      <c r="H383" s="180">
        <v>0.10100000000000001</v>
      </c>
      <c r="I383" s="181"/>
      <c r="L383" s="176"/>
      <c r="M383" s="182"/>
      <c r="N383" s="183"/>
      <c r="O383" s="183"/>
      <c r="P383" s="183"/>
      <c r="Q383" s="183"/>
      <c r="R383" s="183"/>
      <c r="S383" s="183"/>
      <c r="T383" s="184"/>
      <c r="AT383" s="178" t="s">
        <v>146</v>
      </c>
      <c r="AU383" s="178" t="s">
        <v>144</v>
      </c>
      <c r="AV383" s="11" t="s">
        <v>144</v>
      </c>
      <c r="AW383" s="11" t="s">
        <v>37</v>
      </c>
      <c r="AX383" s="11" t="s">
        <v>73</v>
      </c>
      <c r="AY383" s="178" t="s">
        <v>136</v>
      </c>
    </row>
    <row r="384" spans="2:65" s="12" customFormat="1" ht="12" x14ac:dyDescent="0.35">
      <c r="B384" s="185"/>
      <c r="D384" s="186" t="s">
        <v>146</v>
      </c>
      <c r="E384" s="187" t="s">
        <v>3</v>
      </c>
      <c r="F384" s="188" t="s">
        <v>149</v>
      </c>
      <c r="H384" s="189">
        <v>1.109</v>
      </c>
      <c r="I384" s="190"/>
      <c r="L384" s="185"/>
      <c r="M384" s="191"/>
      <c r="N384" s="192"/>
      <c r="O384" s="192"/>
      <c r="P384" s="192"/>
      <c r="Q384" s="192"/>
      <c r="R384" s="192"/>
      <c r="S384" s="192"/>
      <c r="T384" s="193"/>
      <c r="AT384" s="194" t="s">
        <v>146</v>
      </c>
      <c r="AU384" s="194" t="s">
        <v>144</v>
      </c>
      <c r="AV384" s="12" t="s">
        <v>143</v>
      </c>
      <c r="AW384" s="12" t="s">
        <v>37</v>
      </c>
      <c r="AX384" s="12" t="s">
        <v>22</v>
      </c>
      <c r="AY384" s="194" t="s">
        <v>136</v>
      </c>
    </row>
    <row r="385" spans="2:65" s="1" customFormat="1" ht="31.5" customHeight="1" x14ac:dyDescent="0.35">
      <c r="B385" s="163"/>
      <c r="C385" s="164" t="s">
        <v>589</v>
      </c>
      <c r="D385" s="164" t="s">
        <v>138</v>
      </c>
      <c r="E385" s="165" t="s">
        <v>1097</v>
      </c>
      <c r="F385" s="166" t="s">
        <v>1098</v>
      </c>
      <c r="G385" s="167" t="s">
        <v>205</v>
      </c>
      <c r="H385" s="168">
        <v>242.55699999999999</v>
      </c>
      <c r="I385" s="169"/>
      <c r="J385" s="170">
        <f>ROUND(I385*H385,2)</f>
        <v>0</v>
      </c>
      <c r="K385" s="166" t="s">
        <v>142</v>
      </c>
      <c r="L385" s="34"/>
      <c r="M385" s="171" t="s">
        <v>3</v>
      </c>
      <c r="N385" s="172" t="s">
        <v>45</v>
      </c>
      <c r="O385" s="35"/>
      <c r="P385" s="173">
        <f>O385*H385</f>
        <v>0</v>
      </c>
      <c r="Q385" s="173">
        <v>0</v>
      </c>
      <c r="R385" s="173">
        <f>Q385*H385</f>
        <v>0</v>
      </c>
      <c r="S385" s="173">
        <v>0</v>
      </c>
      <c r="T385" s="174">
        <f>S385*H385</f>
        <v>0</v>
      </c>
      <c r="AR385" s="17" t="s">
        <v>220</v>
      </c>
      <c r="AT385" s="17" t="s">
        <v>138</v>
      </c>
      <c r="AU385" s="17" t="s">
        <v>144</v>
      </c>
      <c r="AY385" s="17" t="s">
        <v>136</v>
      </c>
      <c r="BE385" s="175">
        <f>IF(N385="základní",J385,0)</f>
        <v>0</v>
      </c>
      <c r="BF385" s="175">
        <f>IF(N385="snížená",J385,0)</f>
        <v>0</v>
      </c>
      <c r="BG385" s="175">
        <f>IF(N385="zákl. přenesená",J385,0)</f>
        <v>0</v>
      </c>
      <c r="BH385" s="175">
        <f>IF(N385="sníž. přenesená",J385,0)</f>
        <v>0</v>
      </c>
      <c r="BI385" s="175">
        <f>IF(N385="nulová",J385,0)</f>
        <v>0</v>
      </c>
      <c r="BJ385" s="17" t="s">
        <v>144</v>
      </c>
      <c r="BK385" s="175">
        <f>ROUND(I385*H385,2)</f>
        <v>0</v>
      </c>
      <c r="BL385" s="17" t="s">
        <v>220</v>
      </c>
      <c r="BM385" s="17" t="s">
        <v>1099</v>
      </c>
    </row>
    <row r="386" spans="2:65" s="1" customFormat="1" ht="38" x14ac:dyDescent="0.35">
      <c r="B386" s="34"/>
      <c r="D386" s="177" t="s">
        <v>272</v>
      </c>
      <c r="F386" s="211" t="s">
        <v>1100</v>
      </c>
      <c r="I386" s="212"/>
      <c r="L386" s="34"/>
      <c r="M386" s="63"/>
      <c r="N386" s="35"/>
      <c r="O386" s="35"/>
      <c r="P386" s="35"/>
      <c r="Q386" s="35"/>
      <c r="R386" s="35"/>
      <c r="S386" s="35"/>
      <c r="T386" s="64"/>
      <c r="AT386" s="17" t="s">
        <v>272</v>
      </c>
      <c r="AU386" s="17" t="s">
        <v>144</v>
      </c>
    </row>
    <row r="387" spans="2:65" s="11" customFormat="1" ht="12" x14ac:dyDescent="0.35">
      <c r="B387" s="176"/>
      <c r="D387" s="186" t="s">
        <v>146</v>
      </c>
      <c r="E387" s="200" t="s">
        <v>3</v>
      </c>
      <c r="F387" s="195" t="s">
        <v>1048</v>
      </c>
      <c r="H387" s="196">
        <v>242.55699999999999</v>
      </c>
      <c r="I387" s="181"/>
      <c r="L387" s="176"/>
      <c r="M387" s="182"/>
      <c r="N387" s="183"/>
      <c r="O387" s="183"/>
      <c r="P387" s="183"/>
      <c r="Q387" s="183"/>
      <c r="R387" s="183"/>
      <c r="S387" s="183"/>
      <c r="T387" s="184"/>
      <c r="AT387" s="178" t="s">
        <v>146</v>
      </c>
      <c r="AU387" s="178" t="s">
        <v>144</v>
      </c>
      <c r="AV387" s="11" t="s">
        <v>144</v>
      </c>
      <c r="AW387" s="11" t="s">
        <v>37</v>
      </c>
      <c r="AX387" s="11" t="s">
        <v>22</v>
      </c>
      <c r="AY387" s="178" t="s">
        <v>136</v>
      </c>
    </row>
    <row r="388" spans="2:65" s="1" customFormat="1" ht="22.5" customHeight="1" x14ac:dyDescent="0.35">
      <c r="B388" s="163"/>
      <c r="C388" s="201" t="s">
        <v>594</v>
      </c>
      <c r="D388" s="201" t="s">
        <v>209</v>
      </c>
      <c r="E388" s="202" t="s">
        <v>1101</v>
      </c>
      <c r="F388" s="203" t="s">
        <v>1102</v>
      </c>
      <c r="G388" s="204" t="s">
        <v>205</v>
      </c>
      <c r="H388" s="205">
        <v>242.55699999999999</v>
      </c>
      <c r="I388" s="206"/>
      <c r="J388" s="207">
        <f>ROUND(I388*H388,2)</f>
        <v>0</v>
      </c>
      <c r="K388" s="203" t="s">
        <v>142</v>
      </c>
      <c r="L388" s="208"/>
      <c r="M388" s="209" t="s">
        <v>3</v>
      </c>
      <c r="N388" s="210" t="s">
        <v>45</v>
      </c>
      <c r="O388" s="35"/>
      <c r="P388" s="173">
        <f>O388*H388</f>
        <v>0</v>
      </c>
      <c r="Q388" s="173">
        <v>1.2800000000000001E-2</v>
      </c>
      <c r="R388" s="173">
        <f>Q388*H388</f>
        <v>3.1047296000000002</v>
      </c>
      <c r="S388" s="173">
        <v>0</v>
      </c>
      <c r="T388" s="174">
        <f>S388*H388</f>
        <v>0</v>
      </c>
      <c r="AR388" s="17" t="s">
        <v>301</v>
      </c>
      <c r="AT388" s="17" t="s">
        <v>209</v>
      </c>
      <c r="AU388" s="17" t="s">
        <v>144</v>
      </c>
      <c r="AY388" s="17" t="s">
        <v>136</v>
      </c>
      <c r="BE388" s="175">
        <f>IF(N388="základní",J388,0)</f>
        <v>0</v>
      </c>
      <c r="BF388" s="175">
        <f>IF(N388="snížená",J388,0)</f>
        <v>0</v>
      </c>
      <c r="BG388" s="175">
        <f>IF(N388="zákl. přenesená",J388,0)</f>
        <v>0</v>
      </c>
      <c r="BH388" s="175">
        <f>IF(N388="sníž. přenesená",J388,0)</f>
        <v>0</v>
      </c>
      <c r="BI388" s="175">
        <f>IF(N388="nulová",J388,0)</f>
        <v>0</v>
      </c>
      <c r="BJ388" s="17" t="s">
        <v>144</v>
      </c>
      <c r="BK388" s="175">
        <f>ROUND(I388*H388,2)</f>
        <v>0</v>
      </c>
      <c r="BL388" s="17" t="s">
        <v>220</v>
      </c>
      <c r="BM388" s="17" t="s">
        <v>1103</v>
      </c>
    </row>
    <row r="389" spans="2:65" s="1" customFormat="1" ht="31.5" customHeight="1" x14ac:dyDescent="0.35">
      <c r="B389" s="163"/>
      <c r="C389" s="164" t="s">
        <v>600</v>
      </c>
      <c r="D389" s="164" t="s">
        <v>138</v>
      </c>
      <c r="E389" s="165" t="s">
        <v>1104</v>
      </c>
      <c r="F389" s="166" t="s">
        <v>1105</v>
      </c>
      <c r="G389" s="167" t="s">
        <v>205</v>
      </c>
      <c r="H389" s="168">
        <v>242.55699999999999</v>
      </c>
      <c r="I389" s="169"/>
      <c r="J389" s="170">
        <f>ROUND(I389*H389,2)</f>
        <v>0</v>
      </c>
      <c r="K389" s="166" t="s">
        <v>142</v>
      </c>
      <c r="L389" s="34"/>
      <c r="M389" s="171" t="s">
        <v>3</v>
      </c>
      <c r="N389" s="172" t="s">
        <v>45</v>
      </c>
      <c r="O389" s="35"/>
      <c r="P389" s="173">
        <f>O389*H389</f>
        <v>0</v>
      </c>
      <c r="Q389" s="173">
        <v>0</v>
      </c>
      <c r="R389" s="173">
        <f>Q389*H389</f>
        <v>0</v>
      </c>
      <c r="S389" s="173">
        <v>1.4999999999999999E-2</v>
      </c>
      <c r="T389" s="174">
        <f>S389*H389</f>
        <v>3.6383549999999998</v>
      </c>
      <c r="AR389" s="17" t="s">
        <v>220</v>
      </c>
      <c r="AT389" s="17" t="s">
        <v>138</v>
      </c>
      <c r="AU389" s="17" t="s">
        <v>144</v>
      </c>
      <c r="AY389" s="17" t="s">
        <v>136</v>
      </c>
      <c r="BE389" s="175">
        <f>IF(N389="základní",J389,0)</f>
        <v>0</v>
      </c>
      <c r="BF389" s="175">
        <f>IF(N389="snížená",J389,0)</f>
        <v>0</v>
      </c>
      <c r="BG389" s="175">
        <f>IF(N389="zákl. přenesená",J389,0)</f>
        <v>0</v>
      </c>
      <c r="BH389" s="175">
        <f>IF(N389="sníž. přenesená",J389,0)</f>
        <v>0</v>
      </c>
      <c r="BI389" s="175">
        <f>IF(N389="nulová",J389,0)</f>
        <v>0</v>
      </c>
      <c r="BJ389" s="17" t="s">
        <v>144</v>
      </c>
      <c r="BK389" s="175">
        <f>ROUND(I389*H389,2)</f>
        <v>0</v>
      </c>
      <c r="BL389" s="17" t="s">
        <v>220</v>
      </c>
      <c r="BM389" s="17" t="s">
        <v>1106</v>
      </c>
    </row>
    <row r="390" spans="2:65" s="1" customFormat="1" ht="31.5" customHeight="1" x14ac:dyDescent="0.35">
      <c r="B390" s="163"/>
      <c r="C390" s="164" t="s">
        <v>605</v>
      </c>
      <c r="D390" s="164" t="s">
        <v>138</v>
      </c>
      <c r="E390" s="165" t="s">
        <v>1107</v>
      </c>
      <c r="F390" s="166" t="s">
        <v>1108</v>
      </c>
      <c r="G390" s="167" t="s">
        <v>205</v>
      </c>
      <c r="H390" s="168">
        <v>242.55699999999999</v>
      </c>
      <c r="I390" s="169"/>
      <c r="J390" s="170">
        <f>ROUND(I390*H390,2)</f>
        <v>0</v>
      </c>
      <c r="K390" s="166" t="s">
        <v>142</v>
      </c>
      <c r="L390" s="34"/>
      <c r="M390" s="171" t="s">
        <v>3</v>
      </c>
      <c r="N390" s="172" t="s">
        <v>45</v>
      </c>
      <c r="O390" s="35"/>
      <c r="P390" s="173">
        <f>O390*H390</f>
        <v>0</v>
      </c>
      <c r="Q390" s="173">
        <v>0</v>
      </c>
      <c r="R390" s="173">
        <f>Q390*H390</f>
        <v>0</v>
      </c>
      <c r="S390" s="173">
        <v>0</v>
      </c>
      <c r="T390" s="174">
        <f>S390*H390</f>
        <v>0</v>
      </c>
      <c r="AR390" s="17" t="s">
        <v>220</v>
      </c>
      <c r="AT390" s="17" t="s">
        <v>138</v>
      </c>
      <c r="AU390" s="17" t="s">
        <v>144</v>
      </c>
      <c r="AY390" s="17" t="s">
        <v>136</v>
      </c>
      <c r="BE390" s="175">
        <f>IF(N390="základní",J390,0)</f>
        <v>0</v>
      </c>
      <c r="BF390" s="175">
        <f>IF(N390="snížená",J390,0)</f>
        <v>0</v>
      </c>
      <c r="BG390" s="175">
        <f>IF(N390="zákl. přenesená",J390,0)</f>
        <v>0</v>
      </c>
      <c r="BH390" s="175">
        <f>IF(N390="sníž. přenesená",J390,0)</f>
        <v>0</v>
      </c>
      <c r="BI390" s="175">
        <f>IF(N390="nulová",J390,0)</f>
        <v>0</v>
      </c>
      <c r="BJ390" s="17" t="s">
        <v>144</v>
      </c>
      <c r="BK390" s="175">
        <f>ROUND(I390*H390,2)</f>
        <v>0</v>
      </c>
      <c r="BL390" s="17" t="s">
        <v>220</v>
      </c>
      <c r="BM390" s="17" t="s">
        <v>1109</v>
      </c>
    </row>
    <row r="391" spans="2:65" s="1" customFormat="1" ht="22.5" customHeight="1" x14ac:dyDescent="0.35">
      <c r="B391" s="163"/>
      <c r="C391" s="201" t="s">
        <v>610</v>
      </c>
      <c r="D391" s="201" t="s">
        <v>209</v>
      </c>
      <c r="E391" s="202" t="s">
        <v>1110</v>
      </c>
      <c r="F391" s="203" t="s">
        <v>1111</v>
      </c>
      <c r="G391" s="204" t="s">
        <v>141</v>
      </c>
      <c r="H391" s="205">
        <v>0.67900000000000005</v>
      </c>
      <c r="I391" s="206"/>
      <c r="J391" s="207">
        <f>ROUND(I391*H391,2)</f>
        <v>0</v>
      </c>
      <c r="K391" s="203" t="s">
        <v>142</v>
      </c>
      <c r="L391" s="208"/>
      <c r="M391" s="209" t="s">
        <v>3</v>
      </c>
      <c r="N391" s="210" t="s">
        <v>45</v>
      </c>
      <c r="O391" s="35"/>
      <c r="P391" s="173">
        <f>O391*H391</f>
        <v>0</v>
      </c>
      <c r="Q391" s="173">
        <v>0.55000000000000004</v>
      </c>
      <c r="R391" s="173">
        <f>Q391*H391</f>
        <v>0.37345000000000006</v>
      </c>
      <c r="S391" s="173">
        <v>0</v>
      </c>
      <c r="T391" s="174">
        <f>S391*H391</f>
        <v>0</v>
      </c>
      <c r="AR391" s="17" t="s">
        <v>301</v>
      </c>
      <c r="AT391" s="17" t="s">
        <v>209</v>
      </c>
      <c r="AU391" s="17" t="s">
        <v>144</v>
      </c>
      <c r="AY391" s="17" t="s">
        <v>136</v>
      </c>
      <c r="BE391" s="175">
        <f>IF(N391="základní",J391,0)</f>
        <v>0</v>
      </c>
      <c r="BF391" s="175">
        <f>IF(N391="snížená",J391,0)</f>
        <v>0</v>
      </c>
      <c r="BG391" s="175">
        <f>IF(N391="zákl. přenesená",J391,0)</f>
        <v>0</v>
      </c>
      <c r="BH391" s="175">
        <f>IF(N391="sníž. přenesená",J391,0)</f>
        <v>0</v>
      </c>
      <c r="BI391" s="175">
        <f>IF(N391="nulová",J391,0)</f>
        <v>0</v>
      </c>
      <c r="BJ391" s="17" t="s">
        <v>144</v>
      </c>
      <c r="BK391" s="175">
        <f>ROUND(I391*H391,2)</f>
        <v>0</v>
      </c>
      <c r="BL391" s="17" t="s">
        <v>220</v>
      </c>
      <c r="BM391" s="17" t="s">
        <v>1112</v>
      </c>
    </row>
    <row r="392" spans="2:65" s="11" customFormat="1" ht="12" x14ac:dyDescent="0.35">
      <c r="B392" s="176"/>
      <c r="D392" s="186" t="s">
        <v>146</v>
      </c>
      <c r="E392" s="200" t="s">
        <v>3</v>
      </c>
      <c r="F392" s="195" t="s">
        <v>1113</v>
      </c>
      <c r="H392" s="196">
        <v>0.67900000000000005</v>
      </c>
      <c r="I392" s="181"/>
      <c r="L392" s="176"/>
      <c r="M392" s="182"/>
      <c r="N392" s="183"/>
      <c r="O392" s="183"/>
      <c r="P392" s="183"/>
      <c r="Q392" s="183"/>
      <c r="R392" s="183"/>
      <c r="S392" s="183"/>
      <c r="T392" s="184"/>
      <c r="AT392" s="178" t="s">
        <v>146</v>
      </c>
      <c r="AU392" s="178" t="s">
        <v>144</v>
      </c>
      <c r="AV392" s="11" t="s">
        <v>144</v>
      </c>
      <c r="AW392" s="11" t="s">
        <v>37</v>
      </c>
      <c r="AX392" s="11" t="s">
        <v>22</v>
      </c>
      <c r="AY392" s="178" t="s">
        <v>136</v>
      </c>
    </row>
    <row r="393" spans="2:65" s="1" customFormat="1" ht="31.5" customHeight="1" x14ac:dyDescent="0.35">
      <c r="B393" s="163"/>
      <c r="C393" s="164" t="s">
        <v>616</v>
      </c>
      <c r="D393" s="164" t="s">
        <v>138</v>
      </c>
      <c r="E393" s="165" t="s">
        <v>1114</v>
      </c>
      <c r="F393" s="166" t="s">
        <v>1115</v>
      </c>
      <c r="G393" s="167" t="s">
        <v>141</v>
      </c>
      <c r="H393" s="168">
        <v>0.24</v>
      </c>
      <c r="I393" s="169"/>
      <c r="J393" s="170">
        <f>ROUND(I393*H393,2)</f>
        <v>0</v>
      </c>
      <c r="K393" s="166" t="s">
        <v>142</v>
      </c>
      <c r="L393" s="34"/>
      <c r="M393" s="171" t="s">
        <v>3</v>
      </c>
      <c r="N393" s="172" t="s">
        <v>45</v>
      </c>
      <c r="O393" s="35"/>
      <c r="P393" s="173">
        <f>O393*H393</f>
        <v>0</v>
      </c>
      <c r="Q393" s="173">
        <v>2.3369999999999998E-2</v>
      </c>
      <c r="R393" s="173">
        <f>Q393*H393</f>
        <v>5.6087999999999997E-3</v>
      </c>
      <c r="S393" s="173">
        <v>0</v>
      </c>
      <c r="T393" s="174">
        <f>S393*H393</f>
        <v>0</v>
      </c>
      <c r="AR393" s="17" t="s">
        <v>220</v>
      </c>
      <c r="AT393" s="17" t="s">
        <v>138</v>
      </c>
      <c r="AU393" s="17" t="s">
        <v>144</v>
      </c>
      <c r="AY393" s="17" t="s">
        <v>136</v>
      </c>
      <c r="BE393" s="175">
        <f>IF(N393="základní",J393,0)</f>
        <v>0</v>
      </c>
      <c r="BF393" s="175">
        <f>IF(N393="snížená",J393,0)</f>
        <v>0</v>
      </c>
      <c r="BG393" s="175">
        <f>IF(N393="zákl. přenesená",J393,0)</f>
        <v>0</v>
      </c>
      <c r="BH393" s="175">
        <f>IF(N393="sníž. přenesená",J393,0)</f>
        <v>0</v>
      </c>
      <c r="BI393" s="175">
        <f>IF(N393="nulová",J393,0)</f>
        <v>0</v>
      </c>
      <c r="BJ393" s="17" t="s">
        <v>144</v>
      </c>
      <c r="BK393" s="175">
        <f>ROUND(I393*H393,2)</f>
        <v>0</v>
      </c>
      <c r="BL393" s="17" t="s">
        <v>220</v>
      </c>
      <c r="BM393" s="17" t="s">
        <v>1116</v>
      </c>
    </row>
    <row r="394" spans="2:65" s="11" customFormat="1" ht="12" x14ac:dyDescent="0.35">
      <c r="B394" s="176"/>
      <c r="D394" s="186" t="s">
        <v>146</v>
      </c>
      <c r="E394" s="200" t="s">
        <v>3</v>
      </c>
      <c r="F394" s="195" t="s">
        <v>1117</v>
      </c>
      <c r="H394" s="196">
        <v>0.24</v>
      </c>
      <c r="I394" s="181"/>
      <c r="L394" s="176"/>
      <c r="M394" s="182"/>
      <c r="N394" s="183"/>
      <c r="O394" s="183"/>
      <c r="P394" s="183"/>
      <c r="Q394" s="183"/>
      <c r="R394" s="183"/>
      <c r="S394" s="183"/>
      <c r="T394" s="184"/>
      <c r="AT394" s="178" t="s">
        <v>146</v>
      </c>
      <c r="AU394" s="178" t="s">
        <v>144</v>
      </c>
      <c r="AV394" s="11" t="s">
        <v>144</v>
      </c>
      <c r="AW394" s="11" t="s">
        <v>37</v>
      </c>
      <c r="AX394" s="11" t="s">
        <v>22</v>
      </c>
      <c r="AY394" s="178" t="s">
        <v>136</v>
      </c>
    </row>
    <row r="395" spans="2:65" s="1" customFormat="1" ht="22.5" customHeight="1" x14ac:dyDescent="0.35">
      <c r="B395" s="163"/>
      <c r="C395" s="164" t="s">
        <v>622</v>
      </c>
      <c r="D395" s="164" t="s">
        <v>138</v>
      </c>
      <c r="E395" s="165" t="s">
        <v>606</v>
      </c>
      <c r="F395" s="166" t="s">
        <v>607</v>
      </c>
      <c r="G395" s="167" t="s">
        <v>205</v>
      </c>
      <c r="H395" s="168">
        <v>162.76</v>
      </c>
      <c r="I395" s="169"/>
      <c r="J395" s="170">
        <f>ROUND(I395*H395,2)</f>
        <v>0</v>
      </c>
      <c r="K395" s="166" t="s">
        <v>142</v>
      </c>
      <c r="L395" s="34"/>
      <c r="M395" s="171" t="s">
        <v>3</v>
      </c>
      <c r="N395" s="172" t="s">
        <v>45</v>
      </c>
      <c r="O395" s="35"/>
      <c r="P395" s="173">
        <f>O395*H395</f>
        <v>0</v>
      </c>
      <c r="Q395" s="173">
        <v>0</v>
      </c>
      <c r="R395" s="173">
        <f>Q395*H395</f>
        <v>0</v>
      </c>
      <c r="S395" s="173">
        <v>1.4E-2</v>
      </c>
      <c r="T395" s="174">
        <f>S395*H395</f>
        <v>2.2786399999999998</v>
      </c>
      <c r="AR395" s="17" t="s">
        <v>220</v>
      </c>
      <c r="AT395" s="17" t="s">
        <v>138</v>
      </c>
      <c r="AU395" s="17" t="s">
        <v>144</v>
      </c>
      <c r="AY395" s="17" t="s">
        <v>136</v>
      </c>
      <c r="BE395" s="175">
        <f>IF(N395="základní",J395,0)</f>
        <v>0</v>
      </c>
      <c r="BF395" s="175">
        <f>IF(N395="snížená",J395,0)</f>
        <v>0</v>
      </c>
      <c r="BG395" s="175">
        <f>IF(N395="zákl. přenesená",J395,0)</f>
        <v>0</v>
      </c>
      <c r="BH395" s="175">
        <f>IF(N395="sníž. přenesená",J395,0)</f>
        <v>0</v>
      </c>
      <c r="BI395" s="175">
        <f>IF(N395="nulová",J395,0)</f>
        <v>0</v>
      </c>
      <c r="BJ395" s="17" t="s">
        <v>144</v>
      </c>
      <c r="BK395" s="175">
        <f>ROUND(I395*H395,2)</f>
        <v>0</v>
      </c>
      <c r="BL395" s="17" t="s">
        <v>220</v>
      </c>
      <c r="BM395" s="17" t="s">
        <v>608</v>
      </c>
    </row>
    <row r="396" spans="2:65" s="11" customFormat="1" ht="12" x14ac:dyDescent="0.35">
      <c r="B396" s="176"/>
      <c r="D396" s="186" t="s">
        <v>146</v>
      </c>
      <c r="E396" s="200" t="s">
        <v>3</v>
      </c>
      <c r="F396" s="195" t="s">
        <v>1118</v>
      </c>
      <c r="H396" s="196">
        <v>162.76</v>
      </c>
      <c r="I396" s="181"/>
      <c r="L396" s="176"/>
      <c r="M396" s="182"/>
      <c r="N396" s="183"/>
      <c r="O396" s="183"/>
      <c r="P396" s="183"/>
      <c r="Q396" s="183"/>
      <c r="R396" s="183"/>
      <c r="S396" s="183"/>
      <c r="T396" s="184"/>
      <c r="AT396" s="178" t="s">
        <v>146</v>
      </c>
      <c r="AU396" s="178" t="s">
        <v>144</v>
      </c>
      <c r="AV396" s="11" t="s">
        <v>144</v>
      </c>
      <c r="AW396" s="11" t="s">
        <v>37</v>
      </c>
      <c r="AX396" s="11" t="s">
        <v>22</v>
      </c>
      <c r="AY396" s="178" t="s">
        <v>136</v>
      </c>
    </row>
    <row r="397" spans="2:65" s="1" customFormat="1" ht="22.5" customHeight="1" x14ac:dyDescent="0.35">
      <c r="B397" s="163"/>
      <c r="C397" s="164" t="s">
        <v>628</v>
      </c>
      <c r="D397" s="164" t="s">
        <v>138</v>
      </c>
      <c r="E397" s="165" t="s">
        <v>1119</v>
      </c>
      <c r="F397" s="166" t="s">
        <v>1120</v>
      </c>
      <c r="G397" s="167" t="s">
        <v>476</v>
      </c>
      <c r="H397" s="168">
        <v>160</v>
      </c>
      <c r="I397" s="169"/>
      <c r="J397" s="170">
        <f>ROUND(I397*H397,2)</f>
        <v>0</v>
      </c>
      <c r="K397" s="166" t="s">
        <v>142</v>
      </c>
      <c r="L397" s="34"/>
      <c r="M397" s="171" t="s">
        <v>3</v>
      </c>
      <c r="N397" s="172" t="s">
        <v>45</v>
      </c>
      <c r="O397" s="35"/>
      <c r="P397" s="173">
        <f>O397*H397</f>
        <v>0</v>
      </c>
      <c r="Q397" s="173">
        <v>0</v>
      </c>
      <c r="R397" s="173">
        <f>Q397*H397</f>
        <v>0</v>
      </c>
      <c r="S397" s="173">
        <v>2.5000000000000001E-2</v>
      </c>
      <c r="T397" s="174">
        <f>S397*H397</f>
        <v>4</v>
      </c>
      <c r="AR397" s="17" t="s">
        <v>143</v>
      </c>
      <c r="AT397" s="17" t="s">
        <v>138</v>
      </c>
      <c r="AU397" s="17" t="s">
        <v>144</v>
      </c>
      <c r="AY397" s="17" t="s">
        <v>136</v>
      </c>
      <c r="BE397" s="175">
        <f>IF(N397="základní",J397,0)</f>
        <v>0</v>
      </c>
      <c r="BF397" s="175">
        <f>IF(N397="snížená",J397,0)</f>
        <v>0</v>
      </c>
      <c r="BG397" s="175">
        <f>IF(N397="zákl. přenesená",J397,0)</f>
        <v>0</v>
      </c>
      <c r="BH397" s="175">
        <f>IF(N397="sníž. přenesená",J397,0)</f>
        <v>0</v>
      </c>
      <c r="BI397" s="175">
        <f>IF(N397="nulová",J397,0)</f>
        <v>0</v>
      </c>
      <c r="BJ397" s="17" t="s">
        <v>144</v>
      </c>
      <c r="BK397" s="175">
        <f>ROUND(I397*H397,2)</f>
        <v>0</v>
      </c>
      <c r="BL397" s="17" t="s">
        <v>143</v>
      </c>
      <c r="BM397" s="17" t="s">
        <v>1121</v>
      </c>
    </row>
    <row r="398" spans="2:65" s="1" customFormat="1" ht="31.5" customHeight="1" x14ac:dyDescent="0.35">
      <c r="B398" s="163"/>
      <c r="C398" s="164" t="s">
        <v>635</v>
      </c>
      <c r="D398" s="164" t="s">
        <v>138</v>
      </c>
      <c r="E398" s="165" t="s">
        <v>611</v>
      </c>
      <c r="F398" s="166" t="s">
        <v>612</v>
      </c>
      <c r="G398" s="167" t="s">
        <v>180</v>
      </c>
      <c r="H398" s="168">
        <v>4.0940000000000003</v>
      </c>
      <c r="I398" s="169"/>
      <c r="J398" s="170">
        <f>ROUND(I398*H398,2)</f>
        <v>0</v>
      </c>
      <c r="K398" s="166" t="s">
        <v>142</v>
      </c>
      <c r="L398" s="34"/>
      <c r="M398" s="171" t="s">
        <v>3</v>
      </c>
      <c r="N398" s="172" t="s">
        <v>45</v>
      </c>
      <c r="O398" s="35"/>
      <c r="P398" s="173">
        <f>O398*H398</f>
        <v>0</v>
      </c>
      <c r="Q398" s="173">
        <v>0</v>
      </c>
      <c r="R398" s="173">
        <f>Q398*H398</f>
        <v>0</v>
      </c>
      <c r="S398" s="173">
        <v>0</v>
      </c>
      <c r="T398" s="174">
        <f>S398*H398</f>
        <v>0</v>
      </c>
      <c r="AR398" s="17" t="s">
        <v>220</v>
      </c>
      <c r="AT398" s="17" t="s">
        <v>138</v>
      </c>
      <c r="AU398" s="17" t="s">
        <v>144</v>
      </c>
      <c r="AY398" s="17" t="s">
        <v>136</v>
      </c>
      <c r="BE398" s="175">
        <f>IF(N398="základní",J398,0)</f>
        <v>0</v>
      </c>
      <c r="BF398" s="175">
        <f>IF(N398="snížená",J398,0)</f>
        <v>0</v>
      </c>
      <c r="BG398" s="175">
        <f>IF(N398="zákl. přenesená",J398,0)</f>
        <v>0</v>
      </c>
      <c r="BH398" s="175">
        <f>IF(N398="sníž. přenesená",J398,0)</f>
        <v>0</v>
      </c>
      <c r="BI398" s="175">
        <f>IF(N398="nulová",J398,0)</f>
        <v>0</v>
      </c>
      <c r="BJ398" s="17" t="s">
        <v>144</v>
      </c>
      <c r="BK398" s="175">
        <f>ROUND(I398*H398,2)</f>
        <v>0</v>
      </c>
      <c r="BL398" s="17" t="s">
        <v>220</v>
      </c>
      <c r="BM398" s="17" t="s">
        <v>613</v>
      </c>
    </row>
    <row r="399" spans="2:65" s="10" customFormat="1" ht="29.9" customHeight="1" x14ac:dyDescent="0.35">
      <c r="B399" s="149"/>
      <c r="D399" s="160" t="s">
        <v>72</v>
      </c>
      <c r="E399" s="161" t="s">
        <v>614</v>
      </c>
      <c r="F399" s="161" t="s">
        <v>615</v>
      </c>
      <c r="I399" s="152"/>
      <c r="J399" s="162">
        <f>BK399</f>
        <v>0</v>
      </c>
      <c r="L399" s="149"/>
      <c r="M399" s="154"/>
      <c r="N399" s="155"/>
      <c r="O399" s="155"/>
      <c r="P399" s="156">
        <f>SUM(P400:P408)</f>
        <v>0</v>
      </c>
      <c r="Q399" s="155"/>
      <c r="R399" s="156">
        <f>SUM(R400:R408)</f>
        <v>3.9453351000000003</v>
      </c>
      <c r="S399" s="155"/>
      <c r="T399" s="157">
        <f>SUM(T400:T408)</f>
        <v>0</v>
      </c>
      <c r="AR399" s="150" t="s">
        <v>144</v>
      </c>
      <c r="AT399" s="158" t="s">
        <v>72</v>
      </c>
      <c r="AU399" s="158" t="s">
        <v>22</v>
      </c>
      <c r="AY399" s="150" t="s">
        <v>136</v>
      </c>
      <c r="BK399" s="159">
        <f>SUM(BK400:BK408)</f>
        <v>0</v>
      </c>
    </row>
    <row r="400" spans="2:65" s="1" customFormat="1" ht="31.5" customHeight="1" x14ac:dyDescent="0.35">
      <c r="B400" s="163"/>
      <c r="C400" s="164" t="s">
        <v>642</v>
      </c>
      <c r="D400" s="164" t="s">
        <v>138</v>
      </c>
      <c r="E400" s="165" t="s">
        <v>617</v>
      </c>
      <c r="F400" s="166" t="s">
        <v>618</v>
      </c>
      <c r="G400" s="167" t="s">
        <v>205</v>
      </c>
      <c r="H400" s="168">
        <v>264.61</v>
      </c>
      <c r="I400" s="169"/>
      <c r="J400" s="170">
        <f>ROUND(I400*H400,2)</f>
        <v>0</v>
      </c>
      <c r="K400" s="166" t="s">
        <v>142</v>
      </c>
      <c r="L400" s="34"/>
      <c r="M400" s="171" t="s">
        <v>3</v>
      </c>
      <c r="N400" s="172" t="s">
        <v>45</v>
      </c>
      <c r="O400" s="35"/>
      <c r="P400" s="173">
        <f>O400*H400</f>
        <v>0</v>
      </c>
      <c r="Q400" s="173">
        <v>1.491E-2</v>
      </c>
      <c r="R400" s="173">
        <f>Q400*H400</f>
        <v>3.9453351000000003</v>
      </c>
      <c r="S400" s="173">
        <v>0</v>
      </c>
      <c r="T400" s="174">
        <f>S400*H400</f>
        <v>0</v>
      </c>
      <c r="AR400" s="17" t="s">
        <v>220</v>
      </c>
      <c r="AT400" s="17" t="s">
        <v>138</v>
      </c>
      <c r="AU400" s="17" t="s">
        <v>144</v>
      </c>
      <c r="AY400" s="17" t="s">
        <v>136</v>
      </c>
      <c r="BE400" s="175">
        <f>IF(N400="základní",J400,0)</f>
        <v>0</v>
      </c>
      <c r="BF400" s="175">
        <f>IF(N400="snížená",J400,0)</f>
        <v>0</v>
      </c>
      <c r="BG400" s="175">
        <f>IF(N400="zákl. přenesená",J400,0)</f>
        <v>0</v>
      </c>
      <c r="BH400" s="175">
        <f>IF(N400="sníž. přenesená",J400,0)</f>
        <v>0</v>
      </c>
      <c r="BI400" s="175">
        <f>IF(N400="nulová",J400,0)</f>
        <v>0</v>
      </c>
      <c r="BJ400" s="17" t="s">
        <v>144</v>
      </c>
      <c r="BK400" s="175">
        <f>ROUND(I400*H400,2)</f>
        <v>0</v>
      </c>
      <c r="BL400" s="17" t="s">
        <v>220</v>
      </c>
      <c r="BM400" s="17" t="s">
        <v>619</v>
      </c>
    </row>
    <row r="401" spans="2:65" s="11" customFormat="1" ht="12" x14ac:dyDescent="0.35">
      <c r="B401" s="176"/>
      <c r="D401" s="177" t="s">
        <v>146</v>
      </c>
      <c r="E401" s="178" t="s">
        <v>3</v>
      </c>
      <c r="F401" s="179" t="s">
        <v>1122</v>
      </c>
      <c r="H401" s="180">
        <v>139.30000000000001</v>
      </c>
      <c r="I401" s="181"/>
      <c r="L401" s="176"/>
      <c r="M401" s="182"/>
      <c r="N401" s="183"/>
      <c r="O401" s="183"/>
      <c r="P401" s="183"/>
      <c r="Q401" s="183"/>
      <c r="R401" s="183"/>
      <c r="S401" s="183"/>
      <c r="T401" s="184"/>
      <c r="AT401" s="178" t="s">
        <v>146</v>
      </c>
      <c r="AU401" s="178" t="s">
        <v>144</v>
      </c>
      <c r="AV401" s="11" t="s">
        <v>144</v>
      </c>
      <c r="AW401" s="11" t="s">
        <v>37</v>
      </c>
      <c r="AX401" s="11" t="s">
        <v>73</v>
      </c>
      <c r="AY401" s="178" t="s">
        <v>136</v>
      </c>
    </row>
    <row r="402" spans="2:65" s="11" customFormat="1" ht="12" x14ac:dyDescent="0.35">
      <c r="B402" s="176"/>
      <c r="D402" s="177" t="s">
        <v>146</v>
      </c>
      <c r="E402" s="178" t="s">
        <v>3</v>
      </c>
      <c r="F402" s="179" t="s">
        <v>1123</v>
      </c>
      <c r="H402" s="180">
        <v>125.31</v>
      </c>
      <c r="I402" s="181"/>
      <c r="L402" s="176"/>
      <c r="M402" s="182"/>
      <c r="N402" s="183"/>
      <c r="O402" s="183"/>
      <c r="P402" s="183"/>
      <c r="Q402" s="183"/>
      <c r="R402" s="183"/>
      <c r="S402" s="183"/>
      <c r="T402" s="184"/>
      <c r="AT402" s="178" t="s">
        <v>146</v>
      </c>
      <c r="AU402" s="178" t="s">
        <v>144</v>
      </c>
      <c r="AV402" s="11" t="s">
        <v>144</v>
      </c>
      <c r="AW402" s="11" t="s">
        <v>37</v>
      </c>
      <c r="AX402" s="11" t="s">
        <v>73</v>
      </c>
      <c r="AY402" s="178" t="s">
        <v>136</v>
      </c>
    </row>
    <row r="403" spans="2:65" s="12" customFormat="1" ht="12" x14ac:dyDescent="0.35">
      <c r="B403" s="185"/>
      <c r="D403" s="186" t="s">
        <v>146</v>
      </c>
      <c r="E403" s="187" t="s">
        <v>3</v>
      </c>
      <c r="F403" s="188" t="s">
        <v>149</v>
      </c>
      <c r="H403" s="189">
        <v>264.61</v>
      </c>
      <c r="I403" s="190"/>
      <c r="L403" s="185"/>
      <c r="M403" s="191"/>
      <c r="N403" s="192"/>
      <c r="O403" s="192"/>
      <c r="P403" s="192"/>
      <c r="Q403" s="192"/>
      <c r="R403" s="192"/>
      <c r="S403" s="192"/>
      <c r="T403" s="193"/>
      <c r="AT403" s="194" t="s">
        <v>146</v>
      </c>
      <c r="AU403" s="194" t="s">
        <v>144</v>
      </c>
      <c r="AV403" s="12" t="s">
        <v>143</v>
      </c>
      <c r="AW403" s="12" t="s">
        <v>37</v>
      </c>
      <c r="AX403" s="12" t="s">
        <v>22</v>
      </c>
      <c r="AY403" s="194" t="s">
        <v>136</v>
      </c>
    </row>
    <row r="404" spans="2:65" s="1" customFormat="1" ht="22.5" customHeight="1" x14ac:dyDescent="0.35">
      <c r="B404" s="163"/>
      <c r="C404" s="164" t="s">
        <v>648</v>
      </c>
      <c r="D404" s="164" t="s">
        <v>138</v>
      </c>
      <c r="E404" s="165" t="s">
        <v>1124</v>
      </c>
      <c r="F404" s="166" t="s">
        <v>1125</v>
      </c>
      <c r="G404" s="167" t="s">
        <v>205</v>
      </c>
      <c r="H404" s="168">
        <v>22.87</v>
      </c>
      <c r="I404" s="169"/>
      <c r="J404" s="170">
        <f>ROUND(I404*H404,2)</f>
        <v>0</v>
      </c>
      <c r="K404" s="166" t="s">
        <v>3</v>
      </c>
      <c r="L404" s="34"/>
      <c r="M404" s="171" t="s">
        <v>3</v>
      </c>
      <c r="N404" s="172" t="s">
        <v>45</v>
      </c>
      <c r="O404" s="35"/>
      <c r="P404" s="173">
        <f>O404*H404</f>
        <v>0</v>
      </c>
      <c r="Q404" s="173">
        <v>0</v>
      </c>
      <c r="R404" s="173">
        <f>Q404*H404</f>
        <v>0</v>
      </c>
      <c r="S404" s="173">
        <v>0</v>
      </c>
      <c r="T404" s="174">
        <f>S404*H404</f>
        <v>0</v>
      </c>
      <c r="AR404" s="17" t="s">
        <v>220</v>
      </c>
      <c r="AT404" s="17" t="s">
        <v>138</v>
      </c>
      <c r="AU404" s="17" t="s">
        <v>144</v>
      </c>
      <c r="AY404" s="17" t="s">
        <v>136</v>
      </c>
      <c r="BE404" s="175">
        <f>IF(N404="základní",J404,0)</f>
        <v>0</v>
      </c>
      <c r="BF404" s="175">
        <f>IF(N404="snížená",J404,0)</f>
        <v>0</v>
      </c>
      <c r="BG404" s="175">
        <f>IF(N404="zákl. přenesená",J404,0)</f>
        <v>0</v>
      </c>
      <c r="BH404" s="175">
        <f>IF(N404="sníž. přenesená",J404,0)</f>
        <v>0</v>
      </c>
      <c r="BI404" s="175">
        <f>IF(N404="nulová",J404,0)</f>
        <v>0</v>
      </c>
      <c r="BJ404" s="17" t="s">
        <v>144</v>
      </c>
      <c r="BK404" s="175">
        <f>ROUND(I404*H404,2)</f>
        <v>0</v>
      </c>
      <c r="BL404" s="17" t="s">
        <v>220</v>
      </c>
      <c r="BM404" s="17" t="s">
        <v>1126</v>
      </c>
    </row>
    <row r="405" spans="2:65" s="11" customFormat="1" ht="12" x14ac:dyDescent="0.35">
      <c r="B405" s="176"/>
      <c r="D405" s="177" t="s">
        <v>146</v>
      </c>
      <c r="E405" s="178" t="s">
        <v>3</v>
      </c>
      <c r="F405" s="179" t="s">
        <v>1127</v>
      </c>
      <c r="H405" s="180">
        <v>10.37</v>
      </c>
      <c r="I405" s="181"/>
      <c r="L405" s="176"/>
      <c r="M405" s="182"/>
      <c r="N405" s="183"/>
      <c r="O405" s="183"/>
      <c r="P405" s="183"/>
      <c r="Q405" s="183"/>
      <c r="R405" s="183"/>
      <c r="S405" s="183"/>
      <c r="T405" s="184"/>
      <c r="AT405" s="178" t="s">
        <v>146</v>
      </c>
      <c r="AU405" s="178" t="s">
        <v>144</v>
      </c>
      <c r="AV405" s="11" t="s">
        <v>144</v>
      </c>
      <c r="AW405" s="11" t="s">
        <v>37</v>
      </c>
      <c r="AX405" s="11" t="s">
        <v>73</v>
      </c>
      <c r="AY405" s="178" t="s">
        <v>136</v>
      </c>
    </row>
    <row r="406" spans="2:65" s="11" customFormat="1" ht="12" x14ac:dyDescent="0.35">
      <c r="B406" s="176"/>
      <c r="D406" s="177" t="s">
        <v>146</v>
      </c>
      <c r="E406" s="178" t="s">
        <v>3</v>
      </c>
      <c r="F406" s="179" t="s">
        <v>1128</v>
      </c>
      <c r="H406" s="180">
        <v>12.5</v>
      </c>
      <c r="I406" s="181"/>
      <c r="L406" s="176"/>
      <c r="M406" s="182"/>
      <c r="N406" s="183"/>
      <c r="O406" s="183"/>
      <c r="P406" s="183"/>
      <c r="Q406" s="183"/>
      <c r="R406" s="183"/>
      <c r="S406" s="183"/>
      <c r="T406" s="184"/>
      <c r="AT406" s="178" t="s">
        <v>146</v>
      </c>
      <c r="AU406" s="178" t="s">
        <v>144</v>
      </c>
      <c r="AV406" s="11" t="s">
        <v>144</v>
      </c>
      <c r="AW406" s="11" t="s">
        <v>37</v>
      </c>
      <c r="AX406" s="11" t="s">
        <v>73</v>
      </c>
      <c r="AY406" s="178" t="s">
        <v>136</v>
      </c>
    </row>
    <row r="407" spans="2:65" s="12" customFormat="1" ht="12" x14ac:dyDescent="0.35">
      <c r="B407" s="185"/>
      <c r="D407" s="186" t="s">
        <v>146</v>
      </c>
      <c r="E407" s="187" t="s">
        <v>3</v>
      </c>
      <c r="F407" s="188" t="s">
        <v>149</v>
      </c>
      <c r="H407" s="189">
        <v>22.87</v>
      </c>
      <c r="I407" s="190"/>
      <c r="L407" s="185"/>
      <c r="M407" s="191"/>
      <c r="N407" s="192"/>
      <c r="O407" s="192"/>
      <c r="P407" s="192"/>
      <c r="Q407" s="192"/>
      <c r="R407" s="192"/>
      <c r="S407" s="192"/>
      <c r="T407" s="193"/>
      <c r="AT407" s="194" t="s">
        <v>146</v>
      </c>
      <c r="AU407" s="194" t="s">
        <v>144</v>
      </c>
      <c r="AV407" s="12" t="s">
        <v>143</v>
      </c>
      <c r="AW407" s="12" t="s">
        <v>37</v>
      </c>
      <c r="AX407" s="12" t="s">
        <v>22</v>
      </c>
      <c r="AY407" s="194" t="s">
        <v>136</v>
      </c>
    </row>
    <row r="408" spans="2:65" s="1" customFormat="1" ht="44.25" customHeight="1" x14ac:dyDescent="0.35">
      <c r="B408" s="163"/>
      <c r="C408" s="164" t="s">
        <v>654</v>
      </c>
      <c r="D408" s="164" t="s">
        <v>138</v>
      </c>
      <c r="E408" s="165" t="s">
        <v>623</v>
      </c>
      <c r="F408" s="166" t="s">
        <v>624</v>
      </c>
      <c r="G408" s="167" t="s">
        <v>180</v>
      </c>
      <c r="H408" s="168">
        <v>3.9449999999999998</v>
      </c>
      <c r="I408" s="169"/>
      <c r="J408" s="170">
        <f>ROUND(I408*H408,2)</f>
        <v>0</v>
      </c>
      <c r="K408" s="166" t="s">
        <v>142</v>
      </c>
      <c r="L408" s="34"/>
      <c r="M408" s="171" t="s">
        <v>3</v>
      </c>
      <c r="N408" s="172" t="s">
        <v>45</v>
      </c>
      <c r="O408" s="35"/>
      <c r="P408" s="173">
        <f>O408*H408</f>
        <v>0</v>
      </c>
      <c r="Q408" s="173">
        <v>0</v>
      </c>
      <c r="R408" s="173">
        <f>Q408*H408</f>
        <v>0</v>
      </c>
      <c r="S408" s="173">
        <v>0</v>
      </c>
      <c r="T408" s="174">
        <f>S408*H408</f>
        <v>0</v>
      </c>
      <c r="AR408" s="17" t="s">
        <v>220</v>
      </c>
      <c r="AT408" s="17" t="s">
        <v>138</v>
      </c>
      <c r="AU408" s="17" t="s">
        <v>144</v>
      </c>
      <c r="AY408" s="17" t="s">
        <v>136</v>
      </c>
      <c r="BE408" s="175">
        <f>IF(N408="základní",J408,0)</f>
        <v>0</v>
      </c>
      <c r="BF408" s="175">
        <f>IF(N408="snížená",J408,0)</f>
        <v>0</v>
      </c>
      <c r="BG408" s="175">
        <f>IF(N408="zákl. přenesená",J408,0)</f>
        <v>0</v>
      </c>
      <c r="BH408" s="175">
        <f>IF(N408="sníž. přenesená",J408,0)</f>
        <v>0</v>
      </c>
      <c r="BI408" s="175">
        <f>IF(N408="nulová",J408,0)</f>
        <v>0</v>
      </c>
      <c r="BJ408" s="17" t="s">
        <v>144</v>
      </c>
      <c r="BK408" s="175">
        <f>ROUND(I408*H408,2)</f>
        <v>0</v>
      </c>
      <c r="BL408" s="17" t="s">
        <v>220</v>
      </c>
      <c r="BM408" s="17" t="s">
        <v>625</v>
      </c>
    </row>
    <row r="409" spans="2:65" s="10" customFormat="1" ht="29.9" customHeight="1" x14ac:dyDescent="0.35">
      <c r="B409" s="149"/>
      <c r="D409" s="160" t="s">
        <v>72</v>
      </c>
      <c r="E409" s="161" t="s">
        <v>626</v>
      </c>
      <c r="F409" s="161" t="s">
        <v>627</v>
      </c>
      <c r="I409" s="152"/>
      <c r="J409" s="162">
        <f>BK409</f>
        <v>0</v>
      </c>
      <c r="L409" s="149"/>
      <c r="M409" s="154"/>
      <c r="N409" s="155"/>
      <c r="O409" s="155"/>
      <c r="P409" s="156">
        <f>SUM(P410:P444)</f>
        <v>0</v>
      </c>
      <c r="Q409" s="155"/>
      <c r="R409" s="156">
        <f>SUM(R410:R444)</f>
        <v>1.8623805200000001</v>
      </c>
      <c r="S409" s="155"/>
      <c r="T409" s="157">
        <f>SUM(T410:T444)</f>
        <v>1.6975004599999999</v>
      </c>
      <c r="AR409" s="150" t="s">
        <v>144</v>
      </c>
      <c r="AT409" s="158" t="s">
        <v>72</v>
      </c>
      <c r="AU409" s="158" t="s">
        <v>22</v>
      </c>
      <c r="AY409" s="150" t="s">
        <v>136</v>
      </c>
      <c r="BK409" s="159">
        <f>SUM(BK410:BK444)</f>
        <v>0</v>
      </c>
    </row>
    <row r="410" spans="2:65" s="1" customFormat="1" ht="22.5" customHeight="1" x14ac:dyDescent="0.35">
      <c r="B410" s="163"/>
      <c r="C410" s="164" t="s">
        <v>663</v>
      </c>
      <c r="D410" s="164" t="s">
        <v>138</v>
      </c>
      <c r="E410" s="165" t="s">
        <v>1129</v>
      </c>
      <c r="F410" s="166" t="s">
        <v>1130</v>
      </c>
      <c r="G410" s="167" t="s">
        <v>205</v>
      </c>
      <c r="H410" s="168">
        <v>250.90899999999999</v>
      </c>
      <c r="I410" s="169"/>
      <c r="J410" s="170">
        <f>ROUND(I410*H410,2)</f>
        <v>0</v>
      </c>
      <c r="K410" s="166" t="s">
        <v>142</v>
      </c>
      <c r="L410" s="34"/>
      <c r="M410" s="171" t="s">
        <v>3</v>
      </c>
      <c r="N410" s="172" t="s">
        <v>45</v>
      </c>
      <c r="O410" s="35"/>
      <c r="P410" s="173">
        <f>O410*H410</f>
        <v>0</v>
      </c>
      <c r="Q410" s="173">
        <v>0</v>
      </c>
      <c r="R410" s="173">
        <f>Q410*H410</f>
        <v>0</v>
      </c>
      <c r="S410" s="173">
        <v>5.94E-3</v>
      </c>
      <c r="T410" s="174">
        <f>S410*H410</f>
        <v>1.4903994599999999</v>
      </c>
      <c r="AR410" s="17" t="s">
        <v>143</v>
      </c>
      <c r="AT410" s="17" t="s">
        <v>138</v>
      </c>
      <c r="AU410" s="17" t="s">
        <v>144</v>
      </c>
      <c r="AY410" s="17" t="s">
        <v>136</v>
      </c>
      <c r="BE410" s="175">
        <f>IF(N410="základní",J410,0)</f>
        <v>0</v>
      </c>
      <c r="BF410" s="175">
        <f>IF(N410="snížená",J410,0)</f>
        <v>0</v>
      </c>
      <c r="BG410" s="175">
        <f>IF(N410="zákl. přenesená",J410,0)</f>
        <v>0</v>
      </c>
      <c r="BH410" s="175">
        <f>IF(N410="sníž. přenesená",J410,0)</f>
        <v>0</v>
      </c>
      <c r="BI410" s="175">
        <f>IF(N410="nulová",J410,0)</f>
        <v>0</v>
      </c>
      <c r="BJ410" s="17" t="s">
        <v>144</v>
      </c>
      <c r="BK410" s="175">
        <f>ROUND(I410*H410,2)</f>
        <v>0</v>
      </c>
      <c r="BL410" s="17" t="s">
        <v>143</v>
      </c>
      <c r="BM410" s="17" t="s">
        <v>1131</v>
      </c>
    </row>
    <row r="411" spans="2:65" s="11" customFormat="1" ht="12" x14ac:dyDescent="0.35">
      <c r="B411" s="176"/>
      <c r="D411" s="186" t="s">
        <v>146</v>
      </c>
      <c r="E411" s="200" t="s">
        <v>3</v>
      </c>
      <c r="F411" s="195" t="s">
        <v>1132</v>
      </c>
      <c r="H411" s="196">
        <v>250.90899999999999</v>
      </c>
      <c r="I411" s="181"/>
      <c r="L411" s="176"/>
      <c r="M411" s="182"/>
      <c r="N411" s="183"/>
      <c r="O411" s="183"/>
      <c r="P411" s="183"/>
      <c r="Q411" s="183"/>
      <c r="R411" s="183"/>
      <c r="S411" s="183"/>
      <c r="T411" s="184"/>
      <c r="AT411" s="178" t="s">
        <v>146</v>
      </c>
      <c r="AU411" s="178" t="s">
        <v>144</v>
      </c>
      <c r="AV411" s="11" t="s">
        <v>144</v>
      </c>
      <c r="AW411" s="11" t="s">
        <v>37</v>
      </c>
      <c r="AX411" s="11" t="s">
        <v>22</v>
      </c>
      <c r="AY411" s="178" t="s">
        <v>136</v>
      </c>
    </row>
    <row r="412" spans="2:65" s="1" customFormat="1" ht="22.5" customHeight="1" x14ac:dyDescent="0.35">
      <c r="B412" s="163"/>
      <c r="C412" s="164" t="s">
        <v>674</v>
      </c>
      <c r="D412" s="164" t="s">
        <v>138</v>
      </c>
      <c r="E412" s="165" t="s">
        <v>629</v>
      </c>
      <c r="F412" s="166" t="s">
        <v>630</v>
      </c>
      <c r="G412" s="167" t="s">
        <v>476</v>
      </c>
      <c r="H412" s="168">
        <v>18.7</v>
      </c>
      <c r="I412" s="169"/>
      <c r="J412" s="170">
        <f>ROUND(I412*H412,2)</f>
        <v>0</v>
      </c>
      <c r="K412" s="166" t="s">
        <v>142</v>
      </c>
      <c r="L412" s="34"/>
      <c r="M412" s="171" t="s">
        <v>3</v>
      </c>
      <c r="N412" s="172" t="s">
        <v>45</v>
      </c>
      <c r="O412" s="35"/>
      <c r="P412" s="173">
        <f>O412*H412</f>
        <v>0</v>
      </c>
      <c r="Q412" s="173">
        <v>0</v>
      </c>
      <c r="R412" s="173">
        <f>Q412*H412</f>
        <v>0</v>
      </c>
      <c r="S412" s="173">
        <v>1.67E-3</v>
      </c>
      <c r="T412" s="174">
        <f>S412*H412</f>
        <v>3.1229E-2</v>
      </c>
      <c r="AR412" s="17" t="s">
        <v>220</v>
      </c>
      <c r="AT412" s="17" t="s">
        <v>138</v>
      </c>
      <c r="AU412" s="17" t="s">
        <v>144</v>
      </c>
      <c r="AY412" s="17" t="s">
        <v>136</v>
      </c>
      <c r="BE412" s="175">
        <f>IF(N412="základní",J412,0)</f>
        <v>0</v>
      </c>
      <c r="BF412" s="175">
        <f>IF(N412="snížená",J412,0)</f>
        <v>0</v>
      </c>
      <c r="BG412" s="175">
        <f>IF(N412="zákl. přenesená",J412,0)</f>
        <v>0</v>
      </c>
      <c r="BH412" s="175">
        <f>IF(N412="sníž. přenesená",J412,0)</f>
        <v>0</v>
      </c>
      <c r="BI412" s="175">
        <f>IF(N412="nulová",J412,0)</f>
        <v>0</v>
      </c>
      <c r="BJ412" s="17" t="s">
        <v>144</v>
      </c>
      <c r="BK412" s="175">
        <f>ROUND(I412*H412,2)</f>
        <v>0</v>
      </c>
      <c r="BL412" s="17" t="s">
        <v>220</v>
      </c>
      <c r="BM412" s="17" t="s">
        <v>631</v>
      </c>
    </row>
    <row r="413" spans="2:65" s="11" customFormat="1" ht="12" x14ac:dyDescent="0.35">
      <c r="B413" s="176"/>
      <c r="D413" s="177" t="s">
        <v>146</v>
      </c>
      <c r="E413" s="178" t="s">
        <v>3</v>
      </c>
      <c r="F413" s="179" t="s">
        <v>1133</v>
      </c>
      <c r="H413" s="180">
        <v>11.6</v>
      </c>
      <c r="I413" s="181"/>
      <c r="L413" s="176"/>
      <c r="M413" s="182"/>
      <c r="N413" s="183"/>
      <c r="O413" s="183"/>
      <c r="P413" s="183"/>
      <c r="Q413" s="183"/>
      <c r="R413" s="183"/>
      <c r="S413" s="183"/>
      <c r="T413" s="184"/>
      <c r="AT413" s="178" t="s">
        <v>146</v>
      </c>
      <c r="AU413" s="178" t="s">
        <v>144</v>
      </c>
      <c r="AV413" s="11" t="s">
        <v>144</v>
      </c>
      <c r="AW413" s="11" t="s">
        <v>37</v>
      </c>
      <c r="AX413" s="11" t="s">
        <v>73</v>
      </c>
      <c r="AY413" s="178" t="s">
        <v>136</v>
      </c>
    </row>
    <row r="414" spans="2:65" s="11" customFormat="1" ht="12" x14ac:dyDescent="0.35">
      <c r="B414" s="176"/>
      <c r="D414" s="177" t="s">
        <v>146</v>
      </c>
      <c r="E414" s="178" t="s">
        <v>3</v>
      </c>
      <c r="F414" s="179" t="s">
        <v>1134</v>
      </c>
      <c r="H414" s="180">
        <v>7.1</v>
      </c>
      <c r="I414" s="181"/>
      <c r="L414" s="176"/>
      <c r="M414" s="182"/>
      <c r="N414" s="183"/>
      <c r="O414" s="183"/>
      <c r="P414" s="183"/>
      <c r="Q414" s="183"/>
      <c r="R414" s="183"/>
      <c r="S414" s="183"/>
      <c r="T414" s="184"/>
      <c r="AT414" s="178" t="s">
        <v>146</v>
      </c>
      <c r="AU414" s="178" t="s">
        <v>144</v>
      </c>
      <c r="AV414" s="11" t="s">
        <v>144</v>
      </c>
      <c r="AW414" s="11" t="s">
        <v>37</v>
      </c>
      <c r="AX414" s="11" t="s">
        <v>73</v>
      </c>
      <c r="AY414" s="178" t="s">
        <v>136</v>
      </c>
    </row>
    <row r="415" spans="2:65" s="12" customFormat="1" ht="12" x14ac:dyDescent="0.35">
      <c r="B415" s="185"/>
      <c r="D415" s="186" t="s">
        <v>146</v>
      </c>
      <c r="E415" s="187" t="s">
        <v>3</v>
      </c>
      <c r="F415" s="188" t="s">
        <v>149</v>
      </c>
      <c r="H415" s="189">
        <v>18.7</v>
      </c>
      <c r="I415" s="190"/>
      <c r="L415" s="185"/>
      <c r="M415" s="191"/>
      <c r="N415" s="192"/>
      <c r="O415" s="192"/>
      <c r="P415" s="192"/>
      <c r="Q415" s="192"/>
      <c r="R415" s="192"/>
      <c r="S415" s="192"/>
      <c r="T415" s="193"/>
      <c r="AT415" s="194" t="s">
        <v>146</v>
      </c>
      <c r="AU415" s="194" t="s">
        <v>144</v>
      </c>
      <c r="AV415" s="12" t="s">
        <v>143</v>
      </c>
      <c r="AW415" s="12" t="s">
        <v>37</v>
      </c>
      <c r="AX415" s="12" t="s">
        <v>22</v>
      </c>
      <c r="AY415" s="194" t="s">
        <v>136</v>
      </c>
    </row>
    <row r="416" spans="2:65" s="1" customFormat="1" ht="22.5" customHeight="1" x14ac:dyDescent="0.35">
      <c r="B416" s="163"/>
      <c r="C416" s="164" t="s">
        <v>691</v>
      </c>
      <c r="D416" s="164" t="s">
        <v>138</v>
      </c>
      <c r="E416" s="165" t="s">
        <v>1135</v>
      </c>
      <c r="F416" s="166" t="s">
        <v>1136</v>
      </c>
      <c r="G416" s="167" t="s">
        <v>476</v>
      </c>
      <c r="H416" s="168">
        <v>24</v>
      </c>
      <c r="I416" s="169"/>
      <c r="J416" s="170">
        <f>ROUND(I416*H416,2)</f>
        <v>0</v>
      </c>
      <c r="K416" s="166" t="s">
        <v>142</v>
      </c>
      <c r="L416" s="34"/>
      <c r="M416" s="171" t="s">
        <v>3</v>
      </c>
      <c r="N416" s="172" t="s">
        <v>45</v>
      </c>
      <c r="O416" s="35"/>
      <c r="P416" s="173">
        <f>O416*H416</f>
        <v>0</v>
      </c>
      <c r="Q416" s="173">
        <v>0</v>
      </c>
      <c r="R416" s="173">
        <f>Q416*H416</f>
        <v>0</v>
      </c>
      <c r="S416" s="173">
        <v>2.5999999999999999E-3</v>
      </c>
      <c r="T416" s="174">
        <f>S416*H416</f>
        <v>6.2399999999999997E-2</v>
      </c>
      <c r="AR416" s="17" t="s">
        <v>220</v>
      </c>
      <c r="AT416" s="17" t="s">
        <v>138</v>
      </c>
      <c r="AU416" s="17" t="s">
        <v>144</v>
      </c>
      <c r="AY416" s="17" t="s">
        <v>136</v>
      </c>
      <c r="BE416" s="175">
        <f>IF(N416="základní",J416,0)</f>
        <v>0</v>
      </c>
      <c r="BF416" s="175">
        <f>IF(N416="snížená",J416,0)</f>
        <v>0</v>
      </c>
      <c r="BG416" s="175">
        <f>IF(N416="zákl. přenesená",J416,0)</f>
        <v>0</v>
      </c>
      <c r="BH416" s="175">
        <f>IF(N416="sníž. přenesená",J416,0)</f>
        <v>0</v>
      </c>
      <c r="BI416" s="175">
        <f>IF(N416="nulová",J416,0)</f>
        <v>0</v>
      </c>
      <c r="BJ416" s="17" t="s">
        <v>144</v>
      </c>
      <c r="BK416" s="175">
        <f>ROUND(I416*H416,2)</f>
        <v>0</v>
      </c>
      <c r="BL416" s="17" t="s">
        <v>220</v>
      </c>
      <c r="BM416" s="17" t="s">
        <v>1137</v>
      </c>
    </row>
    <row r="417" spans="2:65" s="11" customFormat="1" ht="12" x14ac:dyDescent="0.35">
      <c r="B417" s="176"/>
      <c r="D417" s="186" t="s">
        <v>146</v>
      </c>
      <c r="E417" s="200" t="s">
        <v>3</v>
      </c>
      <c r="F417" s="195" t="s">
        <v>1138</v>
      </c>
      <c r="H417" s="196">
        <v>24</v>
      </c>
      <c r="I417" s="181"/>
      <c r="L417" s="176"/>
      <c r="M417" s="182"/>
      <c r="N417" s="183"/>
      <c r="O417" s="183"/>
      <c r="P417" s="183"/>
      <c r="Q417" s="183"/>
      <c r="R417" s="183"/>
      <c r="S417" s="183"/>
      <c r="T417" s="184"/>
      <c r="AT417" s="178" t="s">
        <v>146</v>
      </c>
      <c r="AU417" s="178" t="s">
        <v>144</v>
      </c>
      <c r="AV417" s="11" t="s">
        <v>144</v>
      </c>
      <c r="AW417" s="11" t="s">
        <v>37</v>
      </c>
      <c r="AX417" s="11" t="s">
        <v>22</v>
      </c>
      <c r="AY417" s="178" t="s">
        <v>136</v>
      </c>
    </row>
    <row r="418" spans="2:65" s="1" customFormat="1" ht="22.5" customHeight="1" x14ac:dyDescent="0.35">
      <c r="B418" s="163"/>
      <c r="C418" s="164" t="s">
        <v>698</v>
      </c>
      <c r="D418" s="164" t="s">
        <v>138</v>
      </c>
      <c r="E418" s="165" t="s">
        <v>1139</v>
      </c>
      <c r="F418" s="166" t="s">
        <v>1140</v>
      </c>
      <c r="G418" s="167" t="s">
        <v>476</v>
      </c>
      <c r="H418" s="168">
        <v>28.8</v>
      </c>
      <c r="I418" s="169"/>
      <c r="J418" s="170">
        <f>ROUND(I418*H418,2)</f>
        <v>0</v>
      </c>
      <c r="K418" s="166" t="s">
        <v>142</v>
      </c>
      <c r="L418" s="34"/>
      <c r="M418" s="171" t="s">
        <v>3</v>
      </c>
      <c r="N418" s="172" t="s">
        <v>45</v>
      </c>
      <c r="O418" s="35"/>
      <c r="P418" s="173">
        <f>O418*H418</f>
        <v>0</v>
      </c>
      <c r="Q418" s="173">
        <v>0</v>
      </c>
      <c r="R418" s="173">
        <f>Q418*H418</f>
        <v>0</v>
      </c>
      <c r="S418" s="173">
        <v>3.9399999999999999E-3</v>
      </c>
      <c r="T418" s="174">
        <f>S418*H418</f>
        <v>0.113472</v>
      </c>
      <c r="AR418" s="17" t="s">
        <v>220</v>
      </c>
      <c r="AT418" s="17" t="s">
        <v>138</v>
      </c>
      <c r="AU418" s="17" t="s">
        <v>144</v>
      </c>
      <c r="AY418" s="17" t="s">
        <v>136</v>
      </c>
      <c r="BE418" s="175">
        <f>IF(N418="základní",J418,0)</f>
        <v>0</v>
      </c>
      <c r="BF418" s="175">
        <f>IF(N418="snížená",J418,0)</f>
        <v>0</v>
      </c>
      <c r="BG418" s="175">
        <f>IF(N418="zákl. přenesená",J418,0)</f>
        <v>0</v>
      </c>
      <c r="BH418" s="175">
        <f>IF(N418="sníž. přenesená",J418,0)</f>
        <v>0</v>
      </c>
      <c r="BI418" s="175">
        <f>IF(N418="nulová",J418,0)</f>
        <v>0</v>
      </c>
      <c r="BJ418" s="17" t="s">
        <v>144</v>
      </c>
      <c r="BK418" s="175">
        <f>ROUND(I418*H418,2)</f>
        <v>0</v>
      </c>
      <c r="BL418" s="17" t="s">
        <v>220</v>
      </c>
      <c r="BM418" s="17" t="s">
        <v>1141</v>
      </c>
    </row>
    <row r="419" spans="2:65" s="11" customFormat="1" ht="12" x14ac:dyDescent="0.35">
      <c r="B419" s="176"/>
      <c r="D419" s="186" t="s">
        <v>146</v>
      </c>
      <c r="E419" s="200" t="s">
        <v>3</v>
      </c>
      <c r="F419" s="195" t="s">
        <v>1142</v>
      </c>
      <c r="H419" s="196">
        <v>28.8</v>
      </c>
      <c r="I419" s="181"/>
      <c r="L419" s="176"/>
      <c r="M419" s="182"/>
      <c r="N419" s="183"/>
      <c r="O419" s="183"/>
      <c r="P419" s="183"/>
      <c r="Q419" s="183"/>
      <c r="R419" s="183"/>
      <c r="S419" s="183"/>
      <c r="T419" s="184"/>
      <c r="AT419" s="178" t="s">
        <v>146</v>
      </c>
      <c r="AU419" s="178" t="s">
        <v>144</v>
      </c>
      <c r="AV419" s="11" t="s">
        <v>144</v>
      </c>
      <c r="AW419" s="11" t="s">
        <v>37</v>
      </c>
      <c r="AX419" s="11" t="s">
        <v>22</v>
      </c>
      <c r="AY419" s="178" t="s">
        <v>136</v>
      </c>
    </row>
    <row r="420" spans="2:65" s="1" customFormat="1" ht="44.25" customHeight="1" x14ac:dyDescent="0.35">
      <c r="B420" s="163"/>
      <c r="C420" s="164" t="s">
        <v>28</v>
      </c>
      <c r="D420" s="164" t="s">
        <v>138</v>
      </c>
      <c r="E420" s="165" t="s">
        <v>1143</v>
      </c>
      <c r="F420" s="166" t="s">
        <v>1144</v>
      </c>
      <c r="G420" s="167" t="s">
        <v>205</v>
      </c>
      <c r="H420" s="168">
        <v>207.411</v>
      </c>
      <c r="I420" s="169"/>
      <c r="J420" s="170">
        <f>ROUND(I420*H420,2)</f>
        <v>0</v>
      </c>
      <c r="K420" s="166" t="s">
        <v>142</v>
      </c>
      <c r="L420" s="34"/>
      <c r="M420" s="171" t="s">
        <v>3</v>
      </c>
      <c r="N420" s="172" t="s">
        <v>45</v>
      </c>
      <c r="O420" s="35"/>
      <c r="P420" s="173">
        <f>O420*H420</f>
        <v>0</v>
      </c>
      <c r="Q420" s="173">
        <v>6.8199999999999997E-3</v>
      </c>
      <c r="R420" s="173">
        <f>Q420*H420</f>
        <v>1.41454302</v>
      </c>
      <c r="S420" s="173">
        <v>0</v>
      </c>
      <c r="T420" s="174">
        <f>S420*H420</f>
        <v>0</v>
      </c>
      <c r="AR420" s="17" t="s">
        <v>220</v>
      </c>
      <c r="AT420" s="17" t="s">
        <v>138</v>
      </c>
      <c r="AU420" s="17" t="s">
        <v>144</v>
      </c>
      <c r="AY420" s="17" t="s">
        <v>136</v>
      </c>
      <c r="BE420" s="175">
        <f>IF(N420="základní",J420,0)</f>
        <v>0</v>
      </c>
      <c r="BF420" s="175">
        <f>IF(N420="snížená",J420,0)</f>
        <v>0</v>
      </c>
      <c r="BG420" s="175">
        <f>IF(N420="zákl. přenesená",J420,0)</f>
        <v>0</v>
      </c>
      <c r="BH420" s="175">
        <f>IF(N420="sníž. přenesená",J420,0)</f>
        <v>0</v>
      </c>
      <c r="BI420" s="175">
        <f>IF(N420="nulová",J420,0)</f>
        <v>0</v>
      </c>
      <c r="BJ420" s="17" t="s">
        <v>144</v>
      </c>
      <c r="BK420" s="175">
        <f>ROUND(I420*H420,2)</f>
        <v>0</v>
      </c>
      <c r="BL420" s="17" t="s">
        <v>220</v>
      </c>
      <c r="BM420" s="17" t="s">
        <v>1145</v>
      </c>
    </row>
    <row r="421" spans="2:65" s="11" customFormat="1" ht="12" x14ac:dyDescent="0.35">
      <c r="B421" s="176"/>
      <c r="D421" s="186" t="s">
        <v>146</v>
      </c>
      <c r="E421" s="200" t="s">
        <v>3</v>
      </c>
      <c r="F421" s="195" t="s">
        <v>1146</v>
      </c>
      <c r="H421" s="196">
        <v>207.411</v>
      </c>
      <c r="I421" s="181"/>
      <c r="L421" s="176"/>
      <c r="M421" s="182"/>
      <c r="N421" s="183"/>
      <c r="O421" s="183"/>
      <c r="P421" s="183"/>
      <c r="Q421" s="183"/>
      <c r="R421" s="183"/>
      <c r="S421" s="183"/>
      <c r="T421" s="184"/>
      <c r="AT421" s="178" t="s">
        <v>146</v>
      </c>
      <c r="AU421" s="178" t="s">
        <v>144</v>
      </c>
      <c r="AV421" s="11" t="s">
        <v>144</v>
      </c>
      <c r="AW421" s="11" t="s">
        <v>37</v>
      </c>
      <c r="AX421" s="11" t="s">
        <v>22</v>
      </c>
      <c r="AY421" s="178" t="s">
        <v>136</v>
      </c>
    </row>
    <row r="422" spans="2:65" s="1" customFormat="1" ht="31.5" customHeight="1" x14ac:dyDescent="0.35">
      <c r="B422" s="163"/>
      <c r="C422" s="164" t="s">
        <v>708</v>
      </c>
      <c r="D422" s="164" t="s">
        <v>138</v>
      </c>
      <c r="E422" s="165" t="s">
        <v>1147</v>
      </c>
      <c r="F422" s="166" t="s">
        <v>1148</v>
      </c>
      <c r="G422" s="167" t="s">
        <v>212</v>
      </c>
      <c r="H422" s="168">
        <v>1</v>
      </c>
      <c r="I422" s="169"/>
      <c r="J422" s="170">
        <f>ROUND(I422*H422,2)</f>
        <v>0</v>
      </c>
      <c r="K422" s="166" t="s">
        <v>142</v>
      </c>
      <c r="L422" s="34"/>
      <c r="M422" s="171" t="s">
        <v>3</v>
      </c>
      <c r="N422" s="172" t="s">
        <v>45</v>
      </c>
      <c r="O422" s="35"/>
      <c r="P422" s="173">
        <f>O422*H422</f>
        <v>0</v>
      </c>
      <c r="Q422" s="173">
        <v>0</v>
      </c>
      <c r="R422" s="173">
        <f>Q422*H422</f>
        <v>0</v>
      </c>
      <c r="S422" s="173">
        <v>0</v>
      </c>
      <c r="T422" s="174">
        <f>S422*H422</f>
        <v>0</v>
      </c>
      <c r="AR422" s="17" t="s">
        <v>220</v>
      </c>
      <c r="AT422" s="17" t="s">
        <v>138</v>
      </c>
      <c r="AU422" s="17" t="s">
        <v>144</v>
      </c>
      <c r="AY422" s="17" t="s">
        <v>136</v>
      </c>
      <c r="BE422" s="175">
        <f>IF(N422="základní",J422,0)</f>
        <v>0</v>
      </c>
      <c r="BF422" s="175">
        <f>IF(N422="snížená",J422,0)</f>
        <v>0</v>
      </c>
      <c r="BG422" s="175">
        <f>IF(N422="zákl. přenesená",J422,0)</f>
        <v>0</v>
      </c>
      <c r="BH422" s="175">
        <f>IF(N422="sníž. přenesená",J422,0)</f>
        <v>0</v>
      </c>
      <c r="BI422" s="175">
        <f>IF(N422="nulová",J422,0)</f>
        <v>0</v>
      </c>
      <c r="BJ422" s="17" t="s">
        <v>144</v>
      </c>
      <c r="BK422" s="175">
        <f>ROUND(I422*H422,2)</f>
        <v>0</v>
      </c>
      <c r="BL422" s="17" t="s">
        <v>220</v>
      </c>
      <c r="BM422" s="17" t="s">
        <v>1149</v>
      </c>
    </row>
    <row r="423" spans="2:65" s="1" customFormat="1" ht="22.5" customHeight="1" x14ac:dyDescent="0.35">
      <c r="B423" s="163"/>
      <c r="C423" s="201" t="s">
        <v>714</v>
      </c>
      <c r="D423" s="201" t="s">
        <v>209</v>
      </c>
      <c r="E423" s="202" t="s">
        <v>1150</v>
      </c>
      <c r="F423" s="203" t="s">
        <v>1151</v>
      </c>
      <c r="G423" s="204" t="s">
        <v>212</v>
      </c>
      <c r="H423" s="205">
        <v>1</v>
      </c>
      <c r="I423" s="206"/>
      <c r="J423" s="207">
        <f>ROUND(I423*H423,2)</f>
        <v>0</v>
      </c>
      <c r="K423" s="203" t="s">
        <v>142</v>
      </c>
      <c r="L423" s="208"/>
      <c r="M423" s="209" t="s">
        <v>3</v>
      </c>
      <c r="N423" s="210" t="s">
        <v>45</v>
      </c>
      <c r="O423" s="35"/>
      <c r="P423" s="173">
        <f>O423*H423</f>
        <v>0</v>
      </c>
      <c r="Q423" s="173">
        <v>8.6999999999999994E-3</v>
      </c>
      <c r="R423" s="173">
        <f>Q423*H423</f>
        <v>8.6999999999999994E-3</v>
      </c>
      <c r="S423" s="173">
        <v>0</v>
      </c>
      <c r="T423" s="174">
        <f>S423*H423</f>
        <v>0</v>
      </c>
      <c r="AR423" s="17" t="s">
        <v>173</v>
      </c>
      <c r="AT423" s="17" t="s">
        <v>209</v>
      </c>
      <c r="AU423" s="17" t="s">
        <v>144</v>
      </c>
      <c r="AY423" s="17" t="s">
        <v>136</v>
      </c>
      <c r="BE423" s="175">
        <f>IF(N423="základní",J423,0)</f>
        <v>0</v>
      </c>
      <c r="BF423" s="175">
        <f>IF(N423="snížená",J423,0)</f>
        <v>0</v>
      </c>
      <c r="BG423" s="175">
        <f>IF(N423="zákl. přenesená",J423,0)</f>
        <v>0</v>
      </c>
      <c r="BH423" s="175">
        <f>IF(N423="sníž. přenesená",J423,0)</f>
        <v>0</v>
      </c>
      <c r="BI423" s="175">
        <f>IF(N423="nulová",J423,0)</f>
        <v>0</v>
      </c>
      <c r="BJ423" s="17" t="s">
        <v>144</v>
      </c>
      <c r="BK423" s="175">
        <f>ROUND(I423*H423,2)</f>
        <v>0</v>
      </c>
      <c r="BL423" s="17" t="s">
        <v>143</v>
      </c>
      <c r="BM423" s="17" t="s">
        <v>1152</v>
      </c>
    </row>
    <row r="424" spans="2:65" s="1" customFormat="1" ht="22.5" customHeight="1" x14ac:dyDescent="0.35">
      <c r="B424" s="163"/>
      <c r="C424" s="164" t="s">
        <v>1153</v>
      </c>
      <c r="D424" s="164" t="s">
        <v>138</v>
      </c>
      <c r="E424" s="165" t="s">
        <v>1154</v>
      </c>
      <c r="F424" s="166" t="s">
        <v>1155</v>
      </c>
      <c r="G424" s="167" t="s">
        <v>369</v>
      </c>
      <c r="H424" s="168">
        <v>1</v>
      </c>
      <c r="I424" s="169"/>
      <c r="J424" s="170">
        <f>ROUND(I424*H424,2)</f>
        <v>0</v>
      </c>
      <c r="K424" s="166" t="s">
        <v>3</v>
      </c>
      <c r="L424" s="34"/>
      <c r="M424" s="171" t="s">
        <v>3</v>
      </c>
      <c r="N424" s="172" t="s">
        <v>45</v>
      </c>
      <c r="O424" s="35"/>
      <c r="P424" s="173">
        <f>O424*H424</f>
        <v>0</v>
      </c>
      <c r="Q424" s="173">
        <v>0</v>
      </c>
      <c r="R424" s="173">
        <f>Q424*H424</f>
        <v>0</v>
      </c>
      <c r="S424" s="173">
        <v>0</v>
      </c>
      <c r="T424" s="174">
        <f>S424*H424</f>
        <v>0</v>
      </c>
      <c r="AR424" s="17" t="s">
        <v>143</v>
      </c>
      <c r="AT424" s="17" t="s">
        <v>138</v>
      </c>
      <c r="AU424" s="17" t="s">
        <v>144</v>
      </c>
      <c r="AY424" s="17" t="s">
        <v>136</v>
      </c>
      <c r="BE424" s="175">
        <f>IF(N424="základní",J424,0)</f>
        <v>0</v>
      </c>
      <c r="BF424" s="175">
        <f>IF(N424="snížená",J424,0)</f>
        <v>0</v>
      </c>
      <c r="BG424" s="175">
        <f>IF(N424="zákl. přenesená",J424,0)</f>
        <v>0</v>
      </c>
      <c r="BH424" s="175">
        <f>IF(N424="sníž. přenesená",J424,0)</f>
        <v>0</v>
      </c>
      <c r="BI424" s="175">
        <f>IF(N424="nulová",J424,0)</f>
        <v>0</v>
      </c>
      <c r="BJ424" s="17" t="s">
        <v>144</v>
      </c>
      <c r="BK424" s="175">
        <f>ROUND(I424*H424,2)</f>
        <v>0</v>
      </c>
      <c r="BL424" s="17" t="s">
        <v>143</v>
      </c>
      <c r="BM424" s="17" t="s">
        <v>1156</v>
      </c>
    </row>
    <row r="425" spans="2:65" s="11" customFormat="1" ht="12" x14ac:dyDescent="0.35">
      <c r="B425" s="176"/>
      <c r="D425" s="186" t="s">
        <v>146</v>
      </c>
      <c r="E425" s="200" t="s">
        <v>3</v>
      </c>
      <c r="F425" s="195" t="s">
        <v>22</v>
      </c>
      <c r="H425" s="196">
        <v>1</v>
      </c>
      <c r="I425" s="181"/>
      <c r="L425" s="176"/>
      <c r="M425" s="182"/>
      <c r="N425" s="183"/>
      <c r="O425" s="183"/>
      <c r="P425" s="183"/>
      <c r="Q425" s="183"/>
      <c r="R425" s="183"/>
      <c r="S425" s="183"/>
      <c r="T425" s="184"/>
      <c r="AT425" s="178" t="s">
        <v>146</v>
      </c>
      <c r="AU425" s="178" t="s">
        <v>144</v>
      </c>
      <c r="AV425" s="11" t="s">
        <v>144</v>
      </c>
      <c r="AW425" s="11" t="s">
        <v>37</v>
      </c>
      <c r="AX425" s="11" t="s">
        <v>22</v>
      </c>
      <c r="AY425" s="178" t="s">
        <v>136</v>
      </c>
    </row>
    <row r="426" spans="2:65" s="1" customFormat="1" ht="31.5" customHeight="1" x14ac:dyDescent="0.35">
      <c r="B426" s="163"/>
      <c r="C426" s="164" t="s">
        <v>720</v>
      </c>
      <c r="D426" s="164" t="s">
        <v>138</v>
      </c>
      <c r="E426" s="165" t="s">
        <v>1157</v>
      </c>
      <c r="F426" s="166" t="s">
        <v>1158</v>
      </c>
      <c r="G426" s="167" t="s">
        <v>476</v>
      </c>
      <c r="H426" s="168">
        <v>40</v>
      </c>
      <c r="I426" s="169"/>
      <c r="J426" s="170">
        <f>ROUND(I426*H426,2)</f>
        <v>0</v>
      </c>
      <c r="K426" s="166" t="s">
        <v>142</v>
      </c>
      <c r="L426" s="34"/>
      <c r="M426" s="171" t="s">
        <v>3</v>
      </c>
      <c r="N426" s="172" t="s">
        <v>45</v>
      </c>
      <c r="O426" s="35"/>
      <c r="P426" s="173">
        <f>O426*H426</f>
        <v>0</v>
      </c>
      <c r="Q426" s="173">
        <v>4.3299999999999996E-3</v>
      </c>
      <c r="R426" s="173">
        <f>Q426*H426</f>
        <v>0.17319999999999999</v>
      </c>
      <c r="S426" s="173">
        <v>0</v>
      </c>
      <c r="T426" s="174">
        <f>S426*H426</f>
        <v>0</v>
      </c>
      <c r="AR426" s="17" t="s">
        <v>220</v>
      </c>
      <c r="AT426" s="17" t="s">
        <v>138</v>
      </c>
      <c r="AU426" s="17" t="s">
        <v>144</v>
      </c>
      <c r="AY426" s="17" t="s">
        <v>136</v>
      </c>
      <c r="BE426" s="175">
        <f>IF(N426="základní",J426,0)</f>
        <v>0</v>
      </c>
      <c r="BF426" s="175">
        <f>IF(N426="snížená",J426,0)</f>
        <v>0</v>
      </c>
      <c r="BG426" s="175">
        <f>IF(N426="zákl. přenesená",J426,0)</f>
        <v>0</v>
      </c>
      <c r="BH426" s="175">
        <f>IF(N426="sníž. přenesená",J426,0)</f>
        <v>0</v>
      </c>
      <c r="BI426" s="175">
        <f>IF(N426="nulová",J426,0)</f>
        <v>0</v>
      </c>
      <c r="BJ426" s="17" t="s">
        <v>144</v>
      </c>
      <c r="BK426" s="175">
        <f>ROUND(I426*H426,2)</f>
        <v>0</v>
      </c>
      <c r="BL426" s="17" t="s">
        <v>220</v>
      </c>
      <c r="BM426" s="17" t="s">
        <v>1159</v>
      </c>
    </row>
    <row r="427" spans="2:65" s="1" customFormat="1" ht="38" x14ac:dyDescent="0.35">
      <c r="B427" s="34"/>
      <c r="D427" s="177" t="s">
        <v>272</v>
      </c>
      <c r="F427" s="211" t="s">
        <v>1160</v>
      </c>
      <c r="I427" s="212"/>
      <c r="L427" s="34"/>
      <c r="M427" s="63"/>
      <c r="N427" s="35"/>
      <c r="O427" s="35"/>
      <c r="P427" s="35"/>
      <c r="Q427" s="35"/>
      <c r="R427" s="35"/>
      <c r="S427" s="35"/>
      <c r="T427" s="64"/>
      <c r="AT427" s="17" t="s">
        <v>272</v>
      </c>
      <c r="AU427" s="17" t="s">
        <v>144</v>
      </c>
    </row>
    <row r="428" spans="2:65" s="11" customFormat="1" ht="12" x14ac:dyDescent="0.35">
      <c r="B428" s="176"/>
      <c r="D428" s="186" t="s">
        <v>146</v>
      </c>
      <c r="E428" s="200" t="s">
        <v>3</v>
      </c>
      <c r="F428" s="195" t="s">
        <v>1161</v>
      </c>
      <c r="H428" s="196">
        <v>40</v>
      </c>
      <c r="I428" s="181"/>
      <c r="L428" s="176"/>
      <c r="M428" s="182"/>
      <c r="N428" s="183"/>
      <c r="O428" s="183"/>
      <c r="P428" s="183"/>
      <c r="Q428" s="183"/>
      <c r="R428" s="183"/>
      <c r="S428" s="183"/>
      <c r="T428" s="184"/>
      <c r="AT428" s="178" t="s">
        <v>146</v>
      </c>
      <c r="AU428" s="178" t="s">
        <v>144</v>
      </c>
      <c r="AV428" s="11" t="s">
        <v>144</v>
      </c>
      <c r="AW428" s="11" t="s">
        <v>37</v>
      </c>
      <c r="AX428" s="11" t="s">
        <v>22</v>
      </c>
      <c r="AY428" s="178" t="s">
        <v>136</v>
      </c>
    </row>
    <row r="429" spans="2:65" s="1" customFormat="1" ht="31.5" customHeight="1" x14ac:dyDescent="0.35">
      <c r="B429" s="163"/>
      <c r="C429" s="164" t="s">
        <v>726</v>
      </c>
      <c r="D429" s="164" t="s">
        <v>138</v>
      </c>
      <c r="E429" s="165" t="s">
        <v>1162</v>
      </c>
      <c r="F429" s="166" t="s">
        <v>1163</v>
      </c>
      <c r="G429" s="167" t="s">
        <v>476</v>
      </c>
      <c r="H429" s="168">
        <v>2.1</v>
      </c>
      <c r="I429" s="169"/>
      <c r="J429" s="170">
        <f>ROUND(I429*H429,2)</f>
        <v>0</v>
      </c>
      <c r="K429" s="166" t="s">
        <v>142</v>
      </c>
      <c r="L429" s="34"/>
      <c r="M429" s="171" t="s">
        <v>3</v>
      </c>
      <c r="N429" s="172" t="s">
        <v>45</v>
      </c>
      <c r="O429" s="35"/>
      <c r="P429" s="173">
        <f>O429*H429</f>
        <v>0</v>
      </c>
      <c r="Q429" s="173">
        <v>2.7799999999999999E-3</v>
      </c>
      <c r="R429" s="173">
        <f>Q429*H429</f>
        <v>5.8380000000000003E-3</v>
      </c>
      <c r="S429" s="173">
        <v>0</v>
      </c>
      <c r="T429" s="174">
        <f>S429*H429</f>
        <v>0</v>
      </c>
      <c r="AR429" s="17" t="s">
        <v>220</v>
      </c>
      <c r="AT429" s="17" t="s">
        <v>138</v>
      </c>
      <c r="AU429" s="17" t="s">
        <v>144</v>
      </c>
      <c r="AY429" s="17" t="s">
        <v>136</v>
      </c>
      <c r="BE429" s="175">
        <f>IF(N429="základní",J429,0)</f>
        <v>0</v>
      </c>
      <c r="BF429" s="175">
        <f>IF(N429="snížená",J429,0)</f>
        <v>0</v>
      </c>
      <c r="BG429" s="175">
        <f>IF(N429="zákl. přenesená",J429,0)</f>
        <v>0</v>
      </c>
      <c r="BH429" s="175">
        <f>IF(N429="sníž. přenesená",J429,0)</f>
        <v>0</v>
      </c>
      <c r="BI429" s="175">
        <f>IF(N429="nulová",J429,0)</f>
        <v>0</v>
      </c>
      <c r="BJ429" s="17" t="s">
        <v>144</v>
      </c>
      <c r="BK429" s="175">
        <f>ROUND(I429*H429,2)</f>
        <v>0</v>
      </c>
      <c r="BL429" s="17" t="s">
        <v>220</v>
      </c>
      <c r="BM429" s="17" t="s">
        <v>1164</v>
      </c>
    </row>
    <row r="430" spans="2:65" s="11" customFormat="1" ht="12" x14ac:dyDescent="0.35">
      <c r="B430" s="176"/>
      <c r="D430" s="186" t="s">
        <v>146</v>
      </c>
      <c r="E430" s="200" t="s">
        <v>3</v>
      </c>
      <c r="F430" s="195" t="s">
        <v>1165</v>
      </c>
      <c r="H430" s="196">
        <v>2.1</v>
      </c>
      <c r="I430" s="181"/>
      <c r="L430" s="176"/>
      <c r="M430" s="182"/>
      <c r="N430" s="183"/>
      <c r="O430" s="183"/>
      <c r="P430" s="183"/>
      <c r="Q430" s="183"/>
      <c r="R430" s="183"/>
      <c r="S430" s="183"/>
      <c r="T430" s="184"/>
      <c r="AT430" s="178" t="s">
        <v>146</v>
      </c>
      <c r="AU430" s="178" t="s">
        <v>144</v>
      </c>
      <c r="AV430" s="11" t="s">
        <v>144</v>
      </c>
      <c r="AW430" s="11" t="s">
        <v>37</v>
      </c>
      <c r="AX430" s="11" t="s">
        <v>22</v>
      </c>
      <c r="AY430" s="178" t="s">
        <v>136</v>
      </c>
    </row>
    <row r="431" spans="2:65" s="1" customFormat="1" ht="31.5" customHeight="1" x14ac:dyDescent="0.35">
      <c r="B431" s="163"/>
      <c r="C431" s="164" t="s">
        <v>731</v>
      </c>
      <c r="D431" s="164" t="s">
        <v>138</v>
      </c>
      <c r="E431" s="165" t="s">
        <v>1166</v>
      </c>
      <c r="F431" s="166" t="s">
        <v>1167</v>
      </c>
      <c r="G431" s="167" t="s">
        <v>212</v>
      </c>
      <c r="H431" s="168">
        <v>4</v>
      </c>
      <c r="I431" s="169"/>
      <c r="J431" s="170">
        <f>ROUND(I431*H431,2)</f>
        <v>0</v>
      </c>
      <c r="K431" s="166" t="s">
        <v>142</v>
      </c>
      <c r="L431" s="34"/>
      <c r="M431" s="171" t="s">
        <v>3</v>
      </c>
      <c r="N431" s="172" t="s">
        <v>45</v>
      </c>
      <c r="O431" s="35"/>
      <c r="P431" s="173">
        <f>O431*H431</f>
        <v>0</v>
      </c>
      <c r="Q431" s="173">
        <v>0</v>
      </c>
      <c r="R431" s="173">
        <f>Q431*H431</f>
        <v>0</v>
      </c>
      <c r="S431" s="173">
        <v>0</v>
      </c>
      <c r="T431" s="174">
        <f>S431*H431</f>
        <v>0</v>
      </c>
      <c r="AR431" s="17" t="s">
        <v>220</v>
      </c>
      <c r="AT431" s="17" t="s">
        <v>138</v>
      </c>
      <c r="AU431" s="17" t="s">
        <v>144</v>
      </c>
      <c r="AY431" s="17" t="s">
        <v>136</v>
      </c>
      <c r="BE431" s="175">
        <f>IF(N431="základní",J431,0)</f>
        <v>0</v>
      </c>
      <c r="BF431" s="175">
        <f>IF(N431="snížená",J431,0)</f>
        <v>0</v>
      </c>
      <c r="BG431" s="175">
        <f>IF(N431="zákl. přenesená",J431,0)</f>
        <v>0</v>
      </c>
      <c r="BH431" s="175">
        <f>IF(N431="sníž. přenesená",J431,0)</f>
        <v>0</v>
      </c>
      <c r="BI431" s="175">
        <f>IF(N431="nulová",J431,0)</f>
        <v>0</v>
      </c>
      <c r="BJ431" s="17" t="s">
        <v>144</v>
      </c>
      <c r="BK431" s="175">
        <f>ROUND(I431*H431,2)</f>
        <v>0</v>
      </c>
      <c r="BL431" s="17" t="s">
        <v>220</v>
      </c>
      <c r="BM431" s="17" t="s">
        <v>1168</v>
      </c>
    </row>
    <row r="432" spans="2:65" s="11" customFormat="1" ht="12" x14ac:dyDescent="0.35">
      <c r="B432" s="176"/>
      <c r="D432" s="186" t="s">
        <v>146</v>
      </c>
      <c r="E432" s="200" t="s">
        <v>3</v>
      </c>
      <c r="F432" s="195" t="s">
        <v>143</v>
      </c>
      <c r="H432" s="196">
        <v>4</v>
      </c>
      <c r="I432" s="181"/>
      <c r="L432" s="176"/>
      <c r="M432" s="182"/>
      <c r="N432" s="183"/>
      <c r="O432" s="183"/>
      <c r="P432" s="183"/>
      <c r="Q432" s="183"/>
      <c r="R432" s="183"/>
      <c r="S432" s="183"/>
      <c r="T432" s="184"/>
      <c r="AT432" s="178" t="s">
        <v>146</v>
      </c>
      <c r="AU432" s="178" t="s">
        <v>144</v>
      </c>
      <c r="AV432" s="11" t="s">
        <v>144</v>
      </c>
      <c r="AW432" s="11" t="s">
        <v>37</v>
      </c>
      <c r="AX432" s="11" t="s">
        <v>22</v>
      </c>
      <c r="AY432" s="178" t="s">
        <v>136</v>
      </c>
    </row>
    <row r="433" spans="2:65" s="1" customFormat="1" ht="31.5" customHeight="1" x14ac:dyDescent="0.35">
      <c r="B433" s="163"/>
      <c r="C433" s="164" t="s">
        <v>737</v>
      </c>
      <c r="D433" s="164" t="s">
        <v>138</v>
      </c>
      <c r="E433" s="165" t="s">
        <v>643</v>
      </c>
      <c r="F433" s="166" t="s">
        <v>644</v>
      </c>
      <c r="G433" s="167" t="s">
        <v>476</v>
      </c>
      <c r="H433" s="168">
        <v>25.95</v>
      </c>
      <c r="I433" s="169"/>
      <c r="J433" s="170">
        <f>ROUND(I433*H433,2)</f>
        <v>0</v>
      </c>
      <c r="K433" s="166" t="s">
        <v>142</v>
      </c>
      <c r="L433" s="34"/>
      <c r="M433" s="171" t="s">
        <v>3</v>
      </c>
      <c r="N433" s="172" t="s">
        <v>45</v>
      </c>
      <c r="O433" s="35"/>
      <c r="P433" s="173">
        <f>O433*H433</f>
        <v>0</v>
      </c>
      <c r="Q433" s="173">
        <v>1.97E-3</v>
      </c>
      <c r="R433" s="173">
        <f>Q433*H433</f>
        <v>5.11215E-2</v>
      </c>
      <c r="S433" s="173">
        <v>0</v>
      </c>
      <c r="T433" s="174">
        <f>S433*H433</f>
        <v>0</v>
      </c>
      <c r="AR433" s="17" t="s">
        <v>220</v>
      </c>
      <c r="AT433" s="17" t="s">
        <v>138</v>
      </c>
      <c r="AU433" s="17" t="s">
        <v>144</v>
      </c>
      <c r="AY433" s="17" t="s">
        <v>136</v>
      </c>
      <c r="BE433" s="175">
        <f>IF(N433="základní",J433,0)</f>
        <v>0</v>
      </c>
      <c r="BF433" s="175">
        <f>IF(N433="snížená",J433,0)</f>
        <v>0</v>
      </c>
      <c r="BG433" s="175">
        <f>IF(N433="zákl. přenesená",J433,0)</f>
        <v>0</v>
      </c>
      <c r="BH433" s="175">
        <f>IF(N433="sníž. přenesená",J433,0)</f>
        <v>0</v>
      </c>
      <c r="BI433" s="175">
        <f>IF(N433="nulová",J433,0)</f>
        <v>0</v>
      </c>
      <c r="BJ433" s="17" t="s">
        <v>144</v>
      </c>
      <c r="BK433" s="175">
        <f>ROUND(I433*H433,2)</f>
        <v>0</v>
      </c>
      <c r="BL433" s="17" t="s">
        <v>220</v>
      </c>
      <c r="BM433" s="17" t="s">
        <v>645</v>
      </c>
    </row>
    <row r="434" spans="2:65" s="11" customFormat="1" ht="12" x14ac:dyDescent="0.35">
      <c r="B434" s="176"/>
      <c r="D434" s="177" t="s">
        <v>146</v>
      </c>
      <c r="E434" s="178" t="s">
        <v>3</v>
      </c>
      <c r="F434" s="179" t="s">
        <v>1169</v>
      </c>
      <c r="H434" s="180">
        <v>7.75</v>
      </c>
      <c r="I434" s="181"/>
      <c r="L434" s="176"/>
      <c r="M434" s="182"/>
      <c r="N434" s="183"/>
      <c r="O434" s="183"/>
      <c r="P434" s="183"/>
      <c r="Q434" s="183"/>
      <c r="R434" s="183"/>
      <c r="S434" s="183"/>
      <c r="T434" s="184"/>
      <c r="AT434" s="178" t="s">
        <v>146</v>
      </c>
      <c r="AU434" s="178" t="s">
        <v>144</v>
      </c>
      <c r="AV434" s="11" t="s">
        <v>144</v>
      </c>
      <c r="AW434" s="11" t="s">
        <v>37</v>
      </c>
      <c r="AX434" s="11" t="s">
        <v>73</v>
      </c>
      <c r="AY434" s="178" t="s">
        <v>136</v>
      </c>
    </row>
    <row r="435" spans="2:65" s="11" customFormat="1" ht="12" x14ac:dyDescent="0.35">
      <c r="B435" s="176"/>
      <c r="D435" s="177" t="s">
        <v>146</v>
      </c>
      <c r="E435" s="178" t="s">
        <v>3</v>
      </c>
      <c r="F435" s="179" t="s">
        <v>1133</v>
      </c>
      <c r="H435" s="180">
        <v>11.6</v>
      </c>
      <c r="I435" s="181"/>
      <c r="L435" s="176"/>
      <c r="M435" s="182"/>
      <c r="N435" s="183"/>
      <c r="O435" s="183"/>
      <c r="P435" s="183"/>
      <c r="Q435" s="183"/>
      <c r="R435" s="183"/>
      <c r="S435" s="183"/>
      <c r="T435" s="184"/>
      <c r="AT435" s="178" t="s">
        <v>146</v>
      </c>
      <c r="AU435" s="178" t="s">
        <v>144</v>
      </c>
      <c r="AV435" s="11" t="s">
        <v>144</v>
      </c>
      <c r="AW435" s="11" t="s">
        <v>37</v>
      </c>
      <c r="AX435" s="11" t="s">
        <v>73</v>
      </c>
      <c r="AY435" s="178" t="s">
        <v>136</v>
      </c>
    </row>
    <row r="436" spans="2:65" s="11" customFormat="1" ht="12" x14ac:dyDescent="0.35">
      <c r="B436" s="176"/>
      <c r="D436" s="177" t="s">
        <v>146</v>
      </c>
      <c r="E436" s="178" t="s">
        <v>3</v>
      </c>
      <c r="F436" s="179" t="s">
        <v>1170</v>
      </c>
      <c r="H436" s="180">
        <v>6.6</v>
      </c>
      <c r="I436" s="181"/>
      <c r="L436" s="176"/>
      <c r="M436" s="182"/>
      <c r="N436" s="183"/>
      <c r="O436" s="183"/>
      <c r="P436" s="183"/>
      <c r="Q436" s="183"/>
      <c r="R436" s="183"/>
      <c r="S436" s="183"/>
      <c r="T436" s="184"/>
      <c r="AT436" s="178" t="s">
        <v>146</v>
      </c>
      <c r="AU436" s="178" t="s">
        <v>144</v>
      </c>
      <c r="AV436" s="11" t="s">
        <v>144</v>
      </c>
      <c r="AW436" s="11" t="s">
        <v>37</v>
      </c>
      <c r="AX436" s="11" t="s">
        <v>73</v>
      </c>
      <c r="AY436" s="178" t="s">
        <v>136</v>
      </c>
    </row>
    <row r="437" spans="2:65" s="12" customFormat="1" ht="12" x14ac:dyDescent="0.35">
      <c r="B437" s="185"/>
      <c r="D437" s="186" t="s">
        <v>146</v>
      </c>
      <c r="E437" s="187" t="s">
        <v>3</v>
      </c>
      <c r="F437" s="188" t="s">
        <v>149</v>
      </c>
      <c r="H437" s="189">
        <v>25.95</v>
      </c>
      <c r="I437" s="190"/>
      <c r="L437" s="185"/>
      <c r="M437" s="191"/>
      <c r="N437" s="192"/>
      <c r="O437" s="192"/>
      <c r="P437" s="192"/>
      <c r="Q437" s="192"/>
      <c r="R437" s="192"/>
      <c r="S437" s="192"/>
      <c r="T437" s="193"/>
      <c r="AT437" s="194" t="s">
        <v>146</v>
      </c>
      <c r="AU437" s="194" t="s">
        <v>144</v>
      </c>
      <c r="AV437" s="12" t="s">
        <v>143</v>
      </c>
      <c r="AW437" s="12" t="s">
        <v>37</v>
      </c>
      <c r="AX437" s="12" t="s">
        <v>22</v>
      </c>
      <c r="AY437" s="194" t="s">
        <v>136</v>
      </c>
    </row>
    <row r="438" spans="2:65" s="1" customFormat="1" ht="44.25" customHeight="1" x14ac:dyDescent="0.35">
      <c r="B438" s="163"/>
      <c r="C438" s="164" t="s">
        <v>746</v>
      </c>
      <c r="D438" s="164" t="s">
        <v>138</v>
      </c>
      <c r="E438" s="165" t="s">
        <v>1171</v>
      </c>
      <c r="F438" s="166" t="s">
        <v>1172</v>
      </c>
      <c r="G438" s="167" t="s">
        <v>212</v>
      </c>
      <c r="H438" s="168">
        <v>1</v>
      </c>
      <c r="I438" s="169"/>
      <c r="J438" s="170">
        <f>ROUND(I438*H438,2)</f>
        <v>0</v>
      </c>
      <c r="K438" s="166" t="s">
        <v>142</v>
      </c>
      <c r="L438" s="34"/>
      <c r="M438" s="171" t="s">
        <v>3</v>
      </c>
      <c r="N438" s="172" t="s">
        <v>45</v>
      </c>
      <c r="O438" s="35"/>
      <c r="P438" s="173">
        <f>O438*H438</f>
        <v>0</v>
      </c>
      <c r="Q438" s="173">
        <v>9.0799999999999995E-3</v>
      </c>
      <c r="R438" s="173">
        <f>Q438*H438</f>
        <v>9.0799999999999995E-3</v>
      </c>
      <c r="S438" s="173">
        <v>0</v>
      </c>
      <c r="T438" s="174">
        <f>S438*H438</f>
        <v>0</v>
      </c>
      <c r="AR438" s="17" t="s">
        <v>220</v>
      </c>
      <c r="AT438" s="17" t="s">
        <v>138</v>
      </c>
      <c r="AU438" s="17" t="s">
        <v>144</v>
      </c>
      <c r="AY438" s="17" t="s">
        <v>136</v>
      </c>
      <c r="BE438" s="175">
        <f>IF(N438="základní",J438,0)</f>
        <v>0</v>
      </c>
      <c r="BF438" s="175">
        <f>IF(N438="snížená",J438,0)</f>
        <v>0</v>
      </c>
      <c r="BG438" s="175">
        <f>IF(N438="zákl. přenesená",J438,0)</f>
        <v>0</v>
      </c>
      <c r="BH438" s="175">
        <f>IF(N438="sníž. přenesená",J438,0)</f>
        <v>0</v>
      </c>
      <c r="BI438" s="175">
        <f>IF(N438="nulová",J438,0)</f>
        <v>0</v>
      </c>
      <c r="BJ438" s="17" t="s">
        <v>144</v>
      </c>
      <c r="BK438" s="175">
        <f>ROUND(I438*H438,2)</f>
        <v>0</v>
      </c>
      <c r="BL438" s="17" t="s">
        <v>220</v>
      </c>
      <c r="BM438" s="17" t="s">
        <v>1173</v>
      </c>
    </row>
    <row r="439" spans="2:65" s="11" customFormat="1" ht="12" x14ac:dyDescent="0.35">
      <c r="B439" s="176"/>
      <c r="D439" s="186" t="s">
        <v>146</v>
      </c>
      <c r="E439" s="200" t="s">
        <v>3</v>
      </c>
      <c r="F439" s="195" t="s">
        <v>22</v>
      </c>
      <c r="H439" s="196">
        <v>1</v>
      </c>
      <c r="I439" s="181"/>
      <c r="L439" s="176"/>
      <c r="M439" s="182"/>
      <c r="N439" s="183"/>
      <c r="O439" s="183"/>
      <c r="P439" s="183"/>
      <c r="Q439" s="183"/>
      <c r="R439" s="183"/>
      <c r="S439" s="183"/>
      <c r="T439" s="184"/>
      <c r="AT439" s="178" t="s">
        <v>146</v>
      </c>
      <c r="AU439" s="178" t="s">
        <v>144</v>
      </c>
      <c r="AV439" s="11" t="s">
        <v>144</v>
      </c>
      <c r="AW439" s="11" t="s">
        <v>37</v>
      </c>
      <c r="AX439" s="11" t="s">
        <v>22</v>
      </c>
      <c r="AY439" s="178" t="s">
        <v>136</v>
      </c>
    </row>
    <row r="440" spans="2:65" s="1" customFormat="1" ht="31.5" customHeight="1" x14ac:dyDescent="0.35">
      <c r="B440" s="163"/>
      <c r="C440" s="164" t="s">
        <v>754</v>
      </c>
      <c r="D440" s="164" t="s">
        <v>138</v>
      </c>
      <c r="E440" s="165" t="s">
        <v>1174</v>
      </c>
      <c r="F440" s="166" t="s">
        <v>1175</v>
      </c>
      <c r="G440" s="167" t="s">
        <v>476</v>
      </c>
      <c r="H440" s="168">
        <v>31.9</v>
      </c>
      <c r="I440" s="169"/>
      <c r="J440" s="170">
        <f>ROUND(I440*H440,2)</f>
        <v>0</v>
      </c>
      <c r="K440" s="166" t="s">
        <v>142</v>
      </c>
      <c r="L440" s="34"/>
      <c r="M440" s="171" t="s">
        <v>3</v>
      </c>
      <c r="N440" s="172" t="s">
        <v>45</v>
      </c>
      <c r="O440" s="35"/>
      <c r="P440" s="173">
        <f>O440*H440</f>
        <v>0</v>
      </c>
      <c r="Q440" s="173">
        <v>2.8600000000000001E-3</v>
      </c>
      <c r="R440" s="173">
        <f>Q440*H440</f>
        <v>9.1233999999999996E-2</v>
      </c>
      <c r="S440" s="173">
        <v>0</v>
      </c>
      <c r="T440" s="174">
        <f>S440*H440</f>
        <v>0</v>
      </c>
      <c r="AR440" s="17" t="s">
        <v>220</v>
      </c>
      <c r="AT440" s="17" t="s">
        <v>138</v>
      </c>
      <c r="AU440" s="17" t="s">
        <v>144</v>
      </c>
      <c r="AY440" s="17" t="s">
        <v>136</v>
      </c>
      <c r="BE440" s="175">
        <f>IF(N440="základní",J440,0)</f>
        <v>0</v>
      </c>
      <c r="BF440" s="175">
        <f>IF(N440="snížená",J440,0)</f>
        <v>0</v>
      </c>
      <c r="BG440" s="175">
        <f>IF(N440="zákl. přenesená",J440,0)</f>
        <v>0</v>
      </c>
      <c r="BH440" s="175">
        <f>IF(N440="sníž. přenesená",J440,0)</f>
        <v>0</v>
      </c>
      <c r="BI440" s="175">
        <f>IF(N440="nulová",J440,0)</f>
        <v>0</v>
      </c>
      <c r="BJ440" s="17" t="s">
        <v>144</v>
      </c>
      <c r="BK440" s="175">
        <f>ROUND(I440*H440,2)</f>
        <v>0</v>
      </c>
      <c r="BL440" s="17" t="s">
        <v>220</v>
      </c>
      <c r="BM440" s="17" t="s">
        <v>1176</v>
      </c>
    </row>
    <row r="441" spans="2:65" s="11" customFormat="1" ht="12" x14ac:dyDescent="0.35">
      <c r="B441" s="176"/>
      <c r="D441" s="186" t="s">
        <v>146</v>
      </c>
      <c r="E441" s="200" t="s">
        <v>3</v>
      </c>
      <c r="F441" s="195" t="s">
        <v>1177</v>
      </c>
      <c r="H441" s="196">
        <v>31.9</v>
      </c>
      <c r="I441" s="181"/>
      <c r="L441" s="176"/>
      <c r="M441" s="182"/>
      <c r="N441" s="183"/>
      <c r="O441" s="183"/>
      <c r="P441" s="183"/>
      <c r="Q441" s="183"/>
      <c r="R441" s="183"/>
      <c r="S441" s="183"/>
      <c r="T441" s="184"/>
      <c r="AT441" s="178" t="s">
        <v>146</v>
      </c>
      <c r="AU441" s="178" t="s">
        <v>144</v>
      </c>
      <c r="AV441" s="11" t="s">
        <v>144</v>
      </c>
      <c r="AW441" s="11" t="s">
        <v>37</v>
      </c>
      <c r="AX441" s="11" t="s">
        <v>22</v>
      </c>
      <c r="AY441" s="178" t="s">
        <v>136</v>
      </c>
    </row>
    <row r="442" spans="2:65" s="1" customFormat="1" ht="31.5" customHeight="1" x14ac:dyDescent="0.35">
      <c r="B442" s="163"/>
      <c r="C442" s="164" t="s">
        <v>759</v>
      </c>
      <c r="D442" s="164" t="s">
        <v>138</v>
      </c>
      <c r="E442" s="165" t="s">
        <v>1178</v>
      </c>
      <c r="F442" s="166" t="s">
        <v>1179</v>
      </c>
      <c r="G442" s="167" t="s">
        <v>476</v>
      </c>
      <c r="H442" s="168">
        <v>37.6</v>
      </c>
      <c r="I442" s="169"/>
      <c r="J442" s="170">
        <f>ROUND(I442*H442,2)</f>
        <v>0</v>
      </c>
      <c r="K442" s="166" t="s">
        <v>142</v>
      </c>
      <c r="L442" s="34"/>
      <c r="M442" s="171" t="s">
        <v>3</v>
      </c>
      <c r="N442" s="172" t="s">
        <v>45</v>
      </c>
      <c r="O442" s="35"/>
      <c r="P442" s="173">
        <f>O442*H442</f>
        <v>0</v>
      </c>
      <c r="Q442" s="173">
        <v>2.8900000000000002E-3</v>
      </c>
      <c r="R442" s="173">
        <f>Q442*H442</f>
        <v>0.10866400000000001</v>
      </c>
      <c r="S442" s="173">
        <v>0</v>
      </c>
      <c r="T442" s="174">
        <f>S442*H442</f>
        <v>0</v>
      </c>
      <c r="AR442" s="17" t="s">
        <v>220</v>
      </c>
      <c r="AT442" s="17" t="s">
        <v>138</v>
      </c>
      <c r="AU442" s="17" t="s">
        <v>144</v>
      </c>
      <c r="AY442" s="17" t="s">
        <v>136</v>
      </c>
      <c r="BE442" s="175">
        <f>IF(N442="základní",J442,0)</f>
        <v>0</v>
      </c>
      <c r="BF442" s="175">
        <f>IF(N442="snížená",J442,0)</f>
        <v>0</v>
      </c>
      <c r="BG442" s="175">
        <f>IF(N442="zákl. přenesená",J442,0)</f>
        <v>0</v>
      </c>
      <c r="BH442" s="175">
        <f>IF(N442="sníž. přenesená",J442,0)</f>
        <v>0</v>
      </c>
      <c r="BI442" s="175">
        <f>IF(N442="nulová",J442,0)</f>
        <v>0</v>
      </c>
      <c r="BJ442" s="17" t="s">
        <v>144</v>
      </c>
      <c r="BK442" s="175">
        <f>ROUND(I442*H442,2)</f>
        <v>0</v>
      </c>
      <c r="BL442" s="17" t="s">
        <v>220</v>
      </c>
      <c r="BM442" s="17" t="s">
        <v>1180</v>
      </c>
    </row>
    <row r="443" spans="2:65" s="11" customFormat="1" ht="12" x14ac:dyDescent="0.35">
      <c r="B443" s="176"/>
      <c r="D443" s="186" t="s">
        <v>146</v>
      </c>
      <c r="E443" s="200" t="s">
        <v>3</v>
      </c>
      <c r="F443" s="195" t="s">
        <v>1181</v>
      </c>
      <c r="H443" s="196">
        <v>37.6</v>
      </c>
      <c r="I443" s="181"/>
      <c r="L443" s="176"/>
      <c r="M443" s="182"/>
      <c r="N443" s="183"/>
      <c r="O443" s="183"/>
      <c r="P443" s="183"/>
      <c r="Q443" s="183"/>
      <c r="R443" s="183"/>
      <c r="S443" s="183"/>
      <c r="T443" s="184"/>
      <c r="AT443" s="178" t="s">
        <v>146</v>
      </c>
      <c r="AU443" s="178" t="s">
        <v>144</v>
      </c>
      <c r="AV443" s="11" t="s">
        <v>144</v>
      </c>
      <c r="AW443" s="11" t="s">
        <v>37</v>
      </c>
      <c r="AX443" s="11" t="s">
        <v>22</v>
      </c>
      <c r="AY443" s="178" t="s">
        <v>136</v>
      </c>
    </row>
    <row r="444" spans="2:65" s="1" customFormat="1" ht="31.5" customHeight="1" x14ac:dyDescent="0.35">
      <c r="B444" s="163"/>
      <c r="C444" s="164" t="s">
        <v>765</v>
      </c>
      <c r="D444" s="164" t="s">
        <v>138</v>
      </c>
      <c r="E444" s="165" t="s">
        <v>649</v>
      </c>
      <c r="F444" s="166" t="s">
        <v>650</v>
      </c>
      <c r="G444" s="167" t="s">
        <v>180</v>
      </c>
      <c r="H444" s="168">
        <v>1.8540000000000001</v>
      </c>
      <c r="I444" s="169"/>
      <c r="J444" s="170">
        <f>ROUND(I444*H444,2)</f>
        <v>0</v>
      </c>
      <c r="K444" s="166" t="s">
        <v>142</v>
      </c>
      <c r="L444" s="34"/>
      <c r="M444" s="171" t="s">
        <v>3</v>
      </c>
      <c r="N444" s="172" t="s">
        <v>45</v>
      </c>
      <c r="O444" s="35"/>
      <c r="P444" s="173">
        <f>O444*H444</f>
        <v>0</v>
      </c>
      <c r="Q444" s="173">
        <v>0</v>
      </c>
      <c r="R444" s="173">
        <f>Q444*H444</f>
        <v>0</v>
      </c>
      <c r="S444" s="173">
        <v>0</v>
      </c>
      <c r="T444" s="174">
        <f>S444*H444</f>
        <v>0</v>
      </c>
      <c r="AR444" s="17" t="s">
        <v>220</v>
      </c>
      <c r="AT444" s="17" t="s">
        <v>138</v>
      </c>
      <c r="AU444" s="17" t="s">
        <v>144</v>
      </c>
      <c r="AY444" s="17" t="s">
        <v>136</v>
      </c>
      <c r="BE444" s="175">
        <f>IF(N444="základní",J444,0)</f>
        <v>0</v>
      </c>
      <c r="BF444" s="175">
        <f>IF(N444="snížená",J444,0)</f>
        <v>0</v>
      </c>
      <c r="BG444" s="175">
        <f>IF(N444="zákl. přenesená",J444,0)</f>
        <v>0</v>
      </c>
      <c r="BH444" s="175">
        <f>IF(N444="sníž. přenesená",J444,0)</f>
        <v>0</v>
      </c>
      <c r="BI444" s="175">
        <f>IF(N444="nulová",J444,0)</f>
        <v>0</v>
      </c>
      <c r="BJ444" s="17" t="s">
        <v>144</v>
      </c>
      <c r="BK444" s="175">
        <f>ROUND(I444*H444,2)</f>
        <v>0</v>
      </c>
      <c r="BL444" s="17" t="s">
        <v>220</v>
      </c>
      <c r="BM444" s="17" t="s">
        <v>651</v>
      </c>
    </row>
    <row r="445" spans="2:65" s="10" customFormat="1" ht="29.9" customHeight="1" x14ac:dyDescent="0.35">
      <c r="B445" s="149"/>
      <c r="D445" s="160" t="s">
        <v>72</v>
      </c>
      <c r="E445" s="161" t="s">
        <v>1182</v>
      </c>
      <c r="F445" s="161" t="s">
        <v>1183</v>
      </c>
      <c r="I445" s="152"/>
      <c r="J445" s="162">
        <f>BK445</f>
        <v>0</v>
      </c>
      <c r="L445" s="149"/>
      <c r="M445" s="154"/>
      <c r="N445" s="155"/>
      <c r="O445" s="155"/>
      <c r="P445" s="156">
        <f>SUM(P446:P450)</f>
        <v>0</v>
      </c>
      <c r="Q445" s="155"/>
      <c r="R445" s="156">
        <f>SUM(R446:R450)</f>
        <v>1.600878E-2</v>
      </c>
      <c r="S445" s="155"/>
      <c r="T445" s="157">
        <f>SUM(T446:T450)</f>
        <v>0</v>
      </c>
      <c r="AR445" s="150" t="s">
        <v>144</v>
      </c>
      <c r="AT445" s="158" t="s">
        <v>72</v>
      </c>
      <c r="AU445" s="158" t="s">
        <v>22</v>
      </c>
      <c r="AY445" s="150" t="s">
        <v>136</v>
      </c>
      <c r="BK445" s="159">
        <f>SUM(BK446:BK450)</f>
        <v>0</v>
      </c>
    </row>
    <row r="446" spans="2:65" s="1" customFormat="1" ht="31.5" customHeight="1" x14ac:dyDescent="0.35">
      <c r="B446" s="163"/>
      <c r="C446" s="164" t="s">
        <v>775</v>
      </c>
      <c r="D446" s="164" t="s">
        <v>138</v>
      </c>
      <c r="E446" s="165" t="s">
        <v>1184</v>
      </c>
      <c r="F446" s="166" t="s">
        <v>1185</v>
      </c>
      <c r="G446" s="167" t="s">
        <v>205</v>
      </c>
      <c r="H446" s="168">
        <v>242.55699999999999</v>
      </c>
      <c r="I446" s="169"/>
      <c r="J446" s="170">
        <f>ROUND(I446*H446,2)</f>
        <v>0</v>
      </c>
      <c r="K446" s="166" t="s">
        <v>142</v>
      </c>
      <c r="L446" s="34"/>
      <c r="M446" s="171" t="s">
        <v>3</v>
      </c>
      <c r="N446" s="172" t="s">
        <v>45</v>
      </c>
      <c r="O446" s="35"/>
      <c r="P446" s="173">
        <f>O446*H446</f>
        <v>0</v>
      </c>
      <c r="Q446" s="173">
        <v>0</v>
      </c>
      <c r="R446" s="173">
        <f>Q446*H446</f>
        <v>0</v>
      </c>
      <c r="S446" s="173">
        <v>0</v>
      </c>
      <c r="T446" s="174">
        <f>S446*H446</f>
        <v>0</v>
      </c>
      <c r="AR446" s="17" t="s">
        <v>220</v>
      </c>
      <c r="AT446" s="17" t="s">
        <v>138</v>
      </c>
      <c r="AU446" s="17" t="s">
        <v>144</v>
      </c>
      <c r="AY446" s="17" t="s">
        <v>136</v>
      </c>
      <c r="BE446" s="175">
        <f>IF(N446="základní",J446,0)</f>
        <v>0</v>
      </c>
      <c r="BF446" s="175">
        <f>IF(N446="snížená",J446,0)</f>
        <v>0</v>
      </c>
      <c r="BG446" s="175">
        <f>IF(N446="zákl. přenesená",J446,0)</f>
        <v>0</v>
      </c>
      <c r="BH446" s="175">
        <f>IF(N446="sníž. přenesená",J446,0)</f>
        <v>0</v>
      </c>
      <c r="BI446" s="175">
        <f>IF(N446="nulová",J446,0)</f>
        <v>0</v>
      </c>
      <c r="BJ446" s="17" t="s">
        <v>144</v>
      </c>
      <c r="BK446" s="175">
        <f>ROUND(I446*H446,2)</f>
        <v>0</v>
      </c>
      <c r="BL446" s="17" t="s">
        <v>220</v>
      </c>
      <c r="BM446" s="17" t="s">
        <v>1186</v>
      </c>
    </row>
    <row r="447" spans="2:65" s="11" customFormat="1" ht="12" x14ac:dyDescent="0.35">
      <c r="B447" s="176"/>
      <c r="D447" s="186" t="s">
        <v>146</v>
      </c>
      <c r="E447" s="200" t="s">
        <v>3</v>
      </c>
      <c r="F447" s="195" t="s">
        <v>1048</v>
      </c>
      <c r="H447" s="196">
        <v>242.55699999999999</v>
      </c>
      <c r="I447" s="181"/>
      <c r="L447" s="176"/>
      <c r="M447" s="182"/>
      <c r="N447" s="183"/>
      <c r="O447" s="183"/>
      <c r="P447" s="183"/>
      <c r="Q447" s="183"/>
      <c r="R447" s="183"/>
      <c r="S447" s="183"/>
      <c r="T447" s="184"/>
      <c r="AT447" s="178" t="s">
        <v>146</v>
      </c>
      <c r="AU447" s="178" t="s">
        <v>144</v>
      </c>
      <c r="AV447" s="11" t="s">
        <v>144</v>
      </c>
      <c r="AW447" s="11" t="s">
        <v>37</v>
      </c>
      <c r="AX447" s="11" t="s">
        <v>22</v>
      </c>
      <c r="AY447" s="178" t="s">
        <v>136</v>
      </c>
    </row>
    <row r="448" spans="2:65" s="1" customFormat="1" ht="22.5" customHeight="1" x14ac:dyDescent="0.35">
      <c r="B448" s="163"/>
      <c r="C448" s="201" t="s">
        <v>780</v>
      </c>
      <c r="D448" s="201" t="s">
        <v>209</v>
      </c>
      <c r="E448" s="202" t="s">
        <v>1187</v>
      </c>
      <c r="F448" s="203" t="s">
        <v>1188</v>
      </c>
      <c r="G448" s="204" t="s">
        <v>205</v>
      </c>
      <c r="H448" s="205">
        <v>266.81299999999999</v>
      </c>
      <c r="I448" s="206"/>
      <c r="J448" s="207">
        <f>ROUND(I448*H448,2)</f>
        <v>0</v>
      </c>
      <c r="K448" s="203" t="s">
        <v>142</v>
      </c>
      <c r="L448" s="208"/>
      <c r="M448" s="209" t="s">
        <v>3</v>
      </c>
      <c r="N448" s="210" t="s">
        <v>45</v>
      </c>
      <c r="O448" s="35"/>
      <c r="P448" s="173">
        <f>O448*H448</f>
        <v>0</v>
      </c>
      <c r="Q448" s="173">
        <v>6.0000000000000002E-5</v>
      </c>
      <c r="R448" s="173">
        <f>Q448*H448</f>
        <v>1.600878E-2</v>
      </c>
      <c r="S448" s="173">
        <v>0</v>
      </c>
      <c r="T448" s="174">
        <f>S448*H448</f>
        <v>0</v>
      </c>
      <c r="AR448" s="17" t="s">
        <v>301</v>
      </c>
      <c r="AT448" s="17" t="s">
        <v>209</v>
      </c>
      <c r="AU448" s="17" t="s">
        <v>144</v>
      </c>
      <c r="AY448" s="17" t="s">
        <v>136</v>
      </c>
      <c r="BE448" s="175">
        <f>IF(N448="základní",J448,0)</f>
        <v>0</v>
      </c>
      <c r="BF448" s="175">
        <f>IF(N448="snížená",J448,0)</f>
        <v>0</v>
      </c>
      <c r="BG448" s="175">
        <f>IF(N448="zákl. přenesená",J448,0)</f>
        <v>0</v>
      </c>
      <c r="BH448" s="175">
        <f>IF(N448="sníž. přenesená",J448,0)</f>
        <v>0</v>
      </c>
      <c r="BI448" s="175">
        <f>IF(N448="nulová",J448,0)</f>
        <v>0</v>
      </c>
      <c r="BJ448" s="17" t="s">
        <v>144</v>
      </c>
      <c r="BK448" s="175">
        <f>ROUND(I448*H448,2)</f>
        <v>0</v>
      </c>
      <c r="BL448" s="17" t="s">
        <v>220</v>
      </c>
      <c r="BM448" s="17" t="s">
        <v>1189</v>
      </c>
    </row>
    <row r="449" spans="2:65" s="11" customFormat="1" ht="12" x14ac:dyDescent="0.35">
      <c r="B449" s="176"/>
      <c r="D449" s="186" t="s">
        <v>146</v>
      </c>
      <c r="F449" s="195" t="s">
        <v>1074</v>
      </c>
      <c r="H449" s="196">
        <v>266.81299999999999</v>
      </c>
      <c r="I449" s="181"/>
      <c r="L449" s="176"/>
      <c r="M449" s="182"/>
      <c r="N449" s="183"/>
      <c r="O449" s="183"/>
      <c r="P449" s="183"/>
      <c r="Q449" s="183"/>
      <c r="R449" s="183"/>
      <c r="S449" s="183"/>
      <c r="T449" s="184"/>
      <c r="AT449" s="178" t="s">
        <v>146</v>
      </c>
      <c r="AU449" s="178" t="s">
        <v>144</v>
      </c>
      <c r="AV449" s="11" t="s">
        <v>144</v>
      </c>
      <c r="AW449" s="11" t="s">
        <v>4</v>
      </c>
      <c r="AX449" s="11" t="s">
        <v>22</v>
      </c>
      <c r="AY449" s="178" t="s">
        <v>136</v>
      </c>
    </row>
    <row r="450" spans="2:65" s="1" customFormat="1" ht="31.5" customHeight="1" x14ac:dyDescent="0.35">
      <c r="B450" s="163"/>
      <c r="C450" s="164" t="s">
        <v>787</v>
      </c>
      <c r="D450" s="164" t="s">
        <v>138</v>
      </c>
      <c r="E450" s="165" t="s">
        <v>1190</v>
      </c>
      <c r="F450" s="166" t="s">
        <v>1191</v>
      </c>
      <c r="G450" s="167" t="s">
        <v>180</v>
      </c>
      <c r="H450" s="168">
        <v>1.6E-2</v>
      </c>
      <c r="I450" s="169"/>
      <c r="J450" s="170">
        <f>ROUND(I450*H450,2)</f>
        <v>0</v>
      </c>
      <c r="K450" s="166" t="s">
        <v>142</v>
      </c>
      <c r="L450" s="34"/>
      <c r="M450" s="171" t="s">
        <v>3</v>
      </c>
      <c r="N450" s="172" t="s">
        <v>45</v>
      </c>
      <c r="O450" s="35"/>
      <c r="P450" s="173">
        <f>O450*H450</f>
        <v>0</v>
      </c>
      <c r="Q450" s="173">
        <v>0</v>
      </c>
      <c r="R450" s="173">
        <f>Q450*H450</f>
        <v>0</v>
      </c>
      <c r="S450" s="173">
        <v>0</v>
      </c>
      <c r="T450" s="174">
        <f>S450*H450</f>
        <v>0</v>
      </c>
      <c r="AR450" s="17" t="s">
        <v>220</v>
      </c>
      <c r="AT450" s="17" t="s">
        <v>138</v>
      </c>
      <c r="AU450" s="17" t="s">
        <v>144</v>
      </c>
      <c r="AY450" s="17" t="s">
        <v>136</v>
      </c>
      <c r="BE450" s="175">
        <f>IF(N450="základní",J450,0)</f>
        <v>0</v>
      </c>
      <c r="BF450" s="175">
        <f>IF(N450="snížená",J450,0)</f>
        <v>0</v>
      </c>
      <c r="BG450" s="175">
        <f>IF(N450="zákl. přenesená",J450,0)</f>
        <v>0</v>
      </c>
      <c r="BH450" s="175">
        <f>IF(N450="sníž. přenesená",J450,0)</f>
        <v>0</v>
      </c>
      <c r="BI450" s="175">
        <f>IF(N450="nulová",J450,0)</f>
        <v>0</v>
      </c>
      <c r="BJ450" s="17" t="s">
        <v>144</v>
      </c>
      <c r="BK450" s="175">
        <f>ROUND(I450*H450,2)</f>
        <v>0</v>
      </c>
      <c r="BL450" s="17" t="s">
        <v>220</v>
      </c>
      <c r="BM450" s="17" t="s">
        <v>1192</v>
      </c>
    </row>
    <row r="451" spans="2:65" s="10" customFormat="1" ht="29.9" customHeight="1" x14ac:dyDescent="0.35">
      <c r="B451" s="149"/>
      <c r="D451" s="160" t="s">
        <v>72</v>
      </c>
      <c r="E451" s="161" t="s">
        <v>652</v>
      </c>
      <c r="F451" s="161" t="s">
        <v>653</v>
      </c>
      <c r="I451" s="152"/>
      <c r="J451" s="162">
        <f>BK451</f>
        <v>0</v>
      </c>
      <c r="L451" s="149"/>
      <c r="M451" s="154"/>
      <c r="N451" s="155"/>
      <c r="O451" s="155"/>
      <c r="P451" s="156">
        <f>SUM(P452:P486)</f>
        <v>0</v>
      </c>
      <c r="Q451" s="155"/>
      <c r="R451" s="156">
        <f>SUM(R452:R486)</f>
        <v>7.0000000000000007E-2</v>
      </c>
      <c r="S451" s="155"/>
      <c r="T451" s="157">
        <f>SUM(T452:T486)</f>
        <v>1.720032</v>
      </c>
      <c r="AR451" s="150" t="s">
        <v>144</v>
      </c>
      <c r="AT451" s="158" t="s">
        <v>72</v>
      </c>
      <c r="AU451" s="158" t="s">
        <v>22</v>
      </c>
      <c r="AY451" s="150" t="s">
        <v>136</v>
      </c>
      <c r="BK451" s="159">
        <f>SUM(BK452:BK486)</f>
        <v>0</v>
      </c>
    </row>
    <row r="452" spans="2:65" s="1" customFormat="1" ht="22.5" customHeight="1" x14ac:dyDescent="0.35">
      <c r="B452" s="163"/>
      <c r="C452" s="164" t="s">
        <v>791</v>
      </c>
      <c r="D452" s="164" t="s">
        <v>138</v>
      </c>
      <c r="E452" s="165" t="s">
        <v>1193</v>
      </c>
      <c r="F452" s="166" t="s">
        <v>1194</v>
      </c>
      <c r="G452" s="167" t="s">
        <v>476</v>
      </c>
      <c r="H452" s="168">
        <v>15.4</v>
      </c>
      <c r="I452" s="169"/>
      <c r="J452" s="170">
        <f>ROUND(I452*H452,2)</f>
        <v>0</v>
      </c>
      <c r="K452" s="166" t="s">
        <v>142</v>
      </c>
      <c r="L452" s="34"/>
      <c r="M452" s="171" t="s">
        <v>3</v>
      </c>
      <c r="N452" s="172" t="s">
        <v>45</v>
      </c>
      <c r="O452" s="35"/>
      <c r="P452" s="173">
        <f>O452*H452</f>
        <v>0</v>
      </c>
      <c r="Q452" s="173">
        <v>0</v>
      </c>
      <c r="R452" s="173">
        <f>Q452*H452</f>
        <v>0</v>
      </c>
      <c r="S452" s="173">
        <v>8.208E-2</v>
      </c>
      <c r="T452" s="174">
        <f>S452*H452</f>
        <v>1.264032</v>
      </c>
      <c r="AR452" s="17" t="s">
        <v>220</v>
      </c>
      <c r="AT452" s="17" t="s">
        <v>138</v>
      </c>
      <c r="AU452" s="17" t="s">
        <v>144</v>
      </c>
      <c r="AY452" s="17" t="s">
        <v>136</v>
      </c>
      <c r="BE452" s="175">
        <f>IF(N452="základní",J452,0)</f>
        <v>0</v>
      </c>
      <c r="BF452" s="175">
        <f>IF(N452="snížená",J452,0)</f>
        <v>0</v>
      </c>
      <c r="BG452" s="175">
        <f>IF(N452="zákl. přenesená",J452,0)</f>
        <v>0</v>
      </c>
      <c r="BH452" s="175">
        <f>IF(N452="sníž. přenesená",J452,0)</f>
        <v>0</v>
      </c>
      <c r="BI452" s="175">
        <f>IF(N452="nulová",J452,0)</f>
        <v>0</v>
      </c>
      <c r="BJ452" s="17" t="s">
        <v>144</v>
      </c>
      <c r="BK452" s="175">
        <f>ROUND(I452*H452,2)</f>
        <v>0</v>
      </c>
      <c r="BL452" s="17" t="s">
        <v>220</v>
      </c>
      <c r="BM452" s="17" t="s">
        <v>1195</v>
      </c>
    </row>
    <row r="453" spans="2:65" s="11" customFormat="1" ht="12" x14ac:dyDescent="0.35">
      <c r="B453" s="176"/>
      <c r="D453" s="186" t="s">
        <v>146</v>
      </c>
      <c r="E453" s="200" t="s">
        <v>3</v>
      </c>
      <c r="F453" s="195" t="s">
        <v>1196</v>
      </c>
      <c r="H453" s="196">
        <v>15.4</v>
      </c>
      <c r="I453" s="181"/>
      <c r="L453" s="176"/>
      <c r="M453" s="182"/>
      <c r="N453" s="183"/>
      <c r="O453" s="183"/>
      <c r="P453" s="183"/>
      <c r="Q453" s="183"/>
      <c r="R453" s="183"/>
      <c r="S453" s="183"/>
      <c r="T453" s="184"/>
      <c r="AT453" s="178" t="s">
        <v>146</v>
      </c>
      <c r="AU453" s="178" t="s">
        <v>144</v>
      </c>
      <c r="AV453" s="11" t="s">
        <v>144</v>
      </c>
      <c r="AW453" s="11" t="s">
        <v>37</v>
      </c>
      <c r="AX453" s="11" t="s">
        <v>22</v>
      </c>
      <c r="AY453" s="178" t="s">
        <v>136</v>
      </c>
    </row>
    <row r="454" spans="2:65" s="1" customFormat="1" ht="31.5" customHeight="1" x14ac:dyDescent="0.35">
      <c r="B454" s="163"/>
      <c r="C454" s="164" t="s">
        <v>797</v>
      </c>
      <c r="D454" s="164" t="s">
        <v>138</v>
      </c>
      <c r="E454" s="165" t="s">
        <v>1197</v>
      </c>
      <c r="F454" s="166" t="s">
        <v>1198</v>
      </c>
      <c r="G454" s="167" t="s">
        <v>212</v>
      </c>
      <c r="H454" s="168">
        <v>19</v>
      </c>
      <c r="I454" s="169"/>
      <c r="J454" s="170">
        <f>ROUND(I454*H454,2)</f>
        <v>0</v>
      </c>
      <c r="K454" s="166" t="s">
        <v>142</v>
      </c>
      <c r="L454" s="34"/>
      <c r="M454" s="171" t="s">
        <v>3</v>
      </c>
      <c r="N454" s="172" t="s">
        <v>45</v>
      </c>
      <c r="O454" s="35"/>
      <c r="P454" s="173">
        <f>O454*H454</f>
        <v>0</v>
      </c>
      <c r="Q454" s="173">
        <v>0</v>
      </c>
      <c r="R454" s="173">
        <f>Q454*H454</f>
        <v>0</v>
      </c>
      <c r="S454" s="173">
        <v>2.4E-2</v>
      </c>
      <c r="T454" s="174">
        <f>S454*H454</f>
        <v>0.45600000000000002</v>
      </c>
      <c r="AR454" s="17" t="s">
        <v>220</v>
      </c>
      <c r="AT454" s="17" t="s">
        <v>138</v>
      </c>
      <c r="AU454" s="17" t="s">
        <v>144</v>
      </c>
      <c r="AY454" s="17" t="s">
        <v>136</v>
      </c>
      <c r="BE454" s="175">
        <f>IF(N454="základní",J454,0)</f>
        <v>0</v>
      </c>
      <c r="BF454" s="175">
        <f>IF(N454="snížená",J454,0)</f>
        <v>0</v>
      </c>
      <c r="BG454" s="175">
        <f>IF(N454="zákl. přenesená",J454,0)</f>
        <v>0</v>
      </c>
      <c r="BH454" s="175">
        <f>IF(N454="sníž. přenesená",J454,0)</f>
        <v>0</v>
      </c>
      <c r="BI454" s="175">
        <f>IF(N454="nulová",J454,0)</f>
        <v>0</v>
      </c>
      <c r="BJ454" s="17" t="s">
        <v>144</v>
      </c>
      <c r="BK454" s="175">
        <f>ROUND(I454*H454,2)</f>
        <v>0</v>
      </c>
      <c r="BL454" s="17" t="s">
        <v>220</v>
      </c>
      <c r="BM454" s="17" t="s">
        <v>1199</v>
      </c>
    </row>
    <row r="455" spans="2:65" s="11" customFormat="1" ht="12" x14ac:dyDescent="0.35">
      <c r="B455" s="176"/>
      <c r="D455" s="177" t="s">
        <v>146</v>
      </c>
      <c r="E455" s="178" t="s">
        <v>3</v>
      </c>
      <c r="F455" s="179" t="s">
        <v>1200</v>
      </c>
      <c r="H455" s="180">
        <v>10</v>
      </c>
      <c r="I455" s="181"/>
      <c r="L455" s="176"/>
      <c r="M455" s="182"/>
      <c r="N455" s="183"/>
      <c r="O455" s="183"/>
      <c r="P455" s="183"/>
      <c r="Q455" s="183"/>
      <c r="R455" s="183"/>
      <c r="S455" s="183"/>
      <c r="T455" s="184"/>
      <c r="AT455" s="178" t="s">
        <v>146</v>
      </c>
      <c r="AU455" s="178" t="s">
        <v>144</v>
      </c>
      <c r="AV455" s="11" t="s">
        <v>144</v>
      </c>
      <c r="AW455" s="11" t="s">
        <v>37</v>
      </c>
      <c r="AX455" s="11" t="s">
        <v>73</v>
      </c>
      <c r="AY455" s="178" t="s">
        <v>136</v>
      </c>
    </row>
    <row r="456" spans="2:65" s="11" customFormat="1" ht="12" x14ac:dyDescent="0.35">
      <c r="B456" s="176"/>
      <c r="D456" s="177" t="s">
        <v>146</v>
      </c>
      <c r="E456" s="178" t="s">
        <v>3</v>
      </c>
      <c r="F456" s="179" t="s">
        <v>1201</v>
      </c>
      <c r="H456" s="180">
        <v>9</v>
      </c>
      <c r="I456" s="181"/>
      <c r="L456" s="176"/>
      <c r="M456" s="182"/>
      <c r="N456" s="183"/>
      <c r="O456" s="183"/>
      <c r="P456" s="183"/>
      <c r="Q456" s="183"/>
      <c r="R456" s="183"/>
      <c r="S456" s="183"/>
      <c r="T456" s="184"/>
      <c r="AT456" s="178" t="s">
        <v>146</v>
      </c>
      <c r="AU456" s="178" t="s">
        <v>144</v>
      </c>
      <c r="AV456" s="11" t="s">
        <v>144</v>
      </c>
      <c r="AW456" s="11" t="s">
        <v>37</v>
      </c>
      <c r="AX456" s="11" t="s">
        <v>73</v>
      </c>
      <c r="AY456" s="178" t="s">
        <v>136</v>
      </c>
    </row>
    <row r="457" spans="2:65" s="12" customFormat="1" ht="12" x14ac:dyDescent="0.35">
      <c r="B457" s="185"/>
      <c r="D457" s="186" t="s">
        <v>146</v>
      </c>
      <c r="E457" s="187" t="s">
        <v>3</v>
      </c>
      <c r="F457" s="188" t="s">
        <v>149</v>
      </c>
      <c r="H457" s="189">
        <v>19</v>
      </c>
      <c r="I457" s="190"/>
      <c r="L457" s="185"/>
      <c r="M457" s="191"/>
      <c r="N457" s="192"/>
      <c r="O457" s="192"/>
      <c r="P457" s="192"/>
      <c r="Q457" s="192"/>
      <c r="R457" s="192"/>
      <c r="S457" s="192"/>
      <c r="T457" s="193"/>
      <c r="AT457" s="194" t="s">
        <v>146</v>
      </c>
      <c r="AU457" s="194" t="s">
        <v>144</v>
      </c>
      <c r="AV457" s="12" t="s">
        <v>143</v>
      </c>
      <c r="AW457" s="12" t="s">
        <v>37</v>
      </c>
      <c r="AX457" s="12" t="s">
        <v>22</v>
      </c>
      <c r="AY457" s="194" t="s">
        <v>136</v>
      </c>
    </row>
    <row r="458" spans="2:65" s="1" customFormat="1" ht="31.5" customHeight="1" x14ac:dyDescent="0.35">
      <c r="B458" s="163"/>
      <c r="C458" s="164" t="s">
        <v>805</v>
      </c>
      <c r="D458" s="164" t="s">
        <v>138</v>
      </c>
      <c r="E458" s="165" t="s">
        <v>655</v>
      </c>
      <c r="F458" s="166" t="s">
        <v>656</v>
      </c>
      <c r="G458" s="167" t="s">
        <v>369</v>
      </c>
      <c r="H458" s="168">
        <v>1</v>
      </c>
      <c r="I458" s="169"/>
      <c r="J458" s="170">
        <f>ROUND(I458*H458,2)</f>
        <v>0</v>
      </c>
      <c r="K458" s="166" t="s">
        <v>3</v>
      </c>
      <c r="L458" s="34"/>
      <c r="M458" s="171" t="s">
        <v>3</v>
      </c>
      <c r="N458" s="172" t="s">
        <v>45</v>
      </c>
      <c r="O458" s="35"/>
      <c r="P458" s="173">
        <f>O458*H458</f>
        <v>0</v>
      </c>
      <c r="Q458" s="173">
        <v>0</v>
      </c>
      <c r="R458" s="173">
        <f>Q458*H458</f>
        <v>0</v>
      </c>
      <c r="S458" s="173">
        <v>0</v>
      </c>
      <c r="T458" s="174">
        <f>S458*H458</f>
        <v>0</v>
      </c>
      <c r="AR458" s="17" t="s">
        <v>220</v>
      </c>
      <c r="AT458" s="17" t="s">
        <v>138</v>
      </c>
      <c r="AU458" s="17" t="s">
        <v>144</v>
      </c>
      <c r="AY458" s="17" t="s">
        <v>136</v>
      </c>
      <c r="BE458" s="175">
        <f>IF(N458="základní",J458,0)</f>
        <v>0</v>
      </c>
      <c r="BF458" s="175">
        <f>IF(N458="snížená",J458,0)</f>
        <v>0</v>
      </c>
      <c r="BG458" s="175">
        <f>IF(N458="zákl. přenesená",J458,0)</f>
        <v>0</v>
      </c>
      <c r="BH458" s="175">
        <f>IF(N458="sníž. přenesená",J458,0)</f>
        <v>0</v>
      </c>
      <c r="BI458" s="175">
        <f>IF(N458="nulová",J458,0)</f>
        <v>0</v>
      </c>
      <c r="BJ458" s="17" t="s">
        <v>144</v>
      </c>
      <c r="BK458" s="175">
        <f>ROUND(I458*H458,2)</f>
        <v>0</v>
      </c>
      <c r="BL458" s="17" t="s">
        <v>220</v>
      </c>
      <c r="BM458" s="17" t="s">
        <v>658</v>
      </c>
    </row>
    <row r="459" spans="2:65" s="13" customFormat="1" ht="24" x14ac:dyDescent="0.35">
      <c r="B459" s="213"/>
      <c r="D459" s="177" t="s">
        <v>146</v>
      </c>
      <c r="E459" s="214" t="s">
        <v>3</v>
      </c>
      <c r="F459" s="215" t="s">
        <v>1202</v>
      </c>
      <c r="H459" s="216" t="s">
        <v>3</v>
      </c>
      <c r="I459" s="217"/>
      <c r="L459" s="213"/>
      <c r="M459" s="218"/>
      <c r="N459" s="219"/>
      <c r="O459" s="219"/>
      <c r="P459" s="219"/>
      <c r="Q459" s="219"/>
      <c r="R459" s="219"/>
      <c r="S459" s="219"/>
      <c r="T459" s="220"/>
      <c r="AT459" s="216" t="s">
        <v>146</v>
      </c>
      <c r="AU459" s="216" t="s">
        <v>144</v>
      </c>
      <c r="AV459" s="13" t="s">
        <v>22</v>
      </c>
      <c r="AW459" s="13" t="s">
        <v>37</v>
      </c>
      <c r="AX459" s="13" t="s">
        <v>73</v>
      </c>
      <c r="AY459" s="216" t="s">
        <v>136</v>
      </c>
    </row>
    <row r="460" spans="2:65" s="13" customFormat="1" ht="24" x14ac:dyDescent="0.35">
      <c r="B460" s="213"/>
      <c r="D460" s="177" t="s">
        <v>146</v>
      </c>
      <c r="E460" s="214" t="s">
        <v>3</v>
      </c>
      <c r="F460" s="215" t="s">
        <v>660</v>
      </c>
      <c r="H460" s="216" t="s">
        <v>3</v>
      </c>
      <c r="I460" s="217"/>
      <c r="L460" s="213"/>
      <c r="M460" s="218"/>
      <c r="N460" s="219"/>
      <c r="O460" s="219"/>
      <c r="P460" s="219"/>
      <c r="Q460" s="219"/>
      <c r="R460" s="219"/>
      <c r="S460" s="219"/>
      <c r="T460" s="220"/>
      <c r="AT460" s="216" t="s">
        <v>146</v>
      </c>
      <c r="AU460" s="216" t="s">
        <v>144</v>
      </c>
      <c r="AV460" s="13" t="s">
        <v>22</v>
      </c>
      <c r="AW460" s="13" t="s">
        <v>37</v>
      </c>
      <c r="AX460" s="13" t="s">
        <v>73</v>
      </c>
      <c r="AY460" s="216" t="s">
        <v>136</v>
      </c>
    </row>
    <row r="461" spans="2:65" s="13" customFormat="1" ht="24" x14ac:dyDescent="0.35">
      <c r="B461" s="213"/>
      <c r="D461" s="177" t="s">
        <v>146</v>
      </c>
      <c r="E461" s="214" t="s">
        <v>3</v>
      </c>
      <c r="F461" s="215" t="s">
        <v>661</v>
      </c>
      <c r="H461" s="216" t="s">
        <v>3</v>
      </c>
      <c r="I461" s="217"/>
      <c r="L461" s="213"/>
      <c r="M461" s="218"/>
      <c r="N461" s="219"/>
      <c r="O461" s="219"/>
      <c r="P461" s="219"/>
      <c r="Q461" s="219"/>
      <c r="R461" s="219"/>
      <c r="S461" s="219"/>
      <c r="T461" s="220"/>
      <c r="AT461" s="216" t="s">
        <v>146</v>
      </c>
      <c r="AU461" s="216" t="s">
        <v>144</v>
      </c>
      <c r="AV461" s="13" t="s">
        <v>22</v>
      </c>
      <c r="AW461" s="13" t="s">
        <v>37</v>
      </c>
      <c r="AX461" s="13" t="s">
        <v>73</v>
      </c>
      <c r="AY461" s="216" t="s">
        <v>136</v>
      </c>
    </row>
    <row r="462" spans="2:65" s="13" customFormat="1" ht="12" x14ac:dyDescent="0.35">
      <c r="B462" s="213"/>
      <c r="D462" s="177" t="s">
        <v>146</v>
      </c>
      <c r="E462" s="214" t="s">
        <v>3</v>
      </c>
      <c r="F462" s="215" t="s">
        <v>1203</v>
      </c>
      <c r="H462" s="216" t="s">
        <v>3</v>
      </c>
      <c r="I462" s="217"/>
      <c r="L462" s="213"/>
      <c r="M462" s="218"/>
      <c r="N462" s="219"/>
      <c r="O462" s="219"/>
      <c r="P462" s="219"/>
      <c r="Q462" s="219"/>
      <c r="R462" s="219"/>
      <c r="S462" s="219"/>
      <c r="T462" s="220"/>
      <c r="AT462" s="216" t="s">
        <v>146</v>
      </c>
      <c r="AU462" s="216" t="s">
        <v>144</v>
      </c>
      <c r="AV462" s="13" t="s">
        <v>22</v>
      </c>
      <c r="AW462" s="13" t="s">
        <v>37</v>
      </c>
      <c r="AX462" s="13" t="s">
        <v>73</v>
      </c>
      <c r="AY462" s="216" t="s">
        <v>136</v>
      </c>
    </row>
    <row r="463" spans="2:65" s="13" customFormat="1" ht="12" x14ac:dyDescent="0.35">
      <c r="B463" s="213"/>
      <c r="D463" s="177" t="s">
        <v>146</v>
      </c>
      <c r="E463" s="214" t="s">
        <v>3</v>
      </c>
      <c r="F463" s="215" t="s">
        <v>1204</v>
      </c>
      <c r="H463" s="216" t="s">
        <v>3</v>
      </c>
      <c r="I463" s="217"/>
      <c r="L463" s="213"/>
      <c r="M463" s="218"/>
      <c r="N463" s="219"/>
      <c r="O463" s="219"/>
      <c r="P463" s="219"/>
      <c r="Q463" s="219"/>
      <c r="R463" s="219"/>
      <c r="S463" s="219"/>
      <c r="T463" s="220"/>
      <c r="AT463" s="216" t="s">
        <v>146</v>
      </c>
      <c r="AU463" s="216" t="s">
        <v>144</v>
      </c>
      <c r="AV463" s="13" t="s">
        <v>22</v>
      </c>
      <c r="AW463" s="13" t="s">
        <v>37</v>
      </c>
      <c r="AX463" s="13" t="s">
        <v>73</v>
      </c>
      <c r="AY463" s="216" t="s">
        <v>136</v>
      </c>
    </row>
    <row r="464" spans="2:65" s="11" customFormat="1" ht="12" x14ac:dyDescent="0.35">
      <c r="B464" s="176"/>
      <c r="D464" s="186" t="s">
        <v>146</v>
      </c>
      <c r="E464" s="200" t="s">
        <v>3</v>
      </c>
      <c r="F464" s="195" t="s">
        <v>22</v>
      </c>
      <c r="H464" s="196">
        <v>1</v>
      </c>
      <c r="I464" s="181"/>
      <c r="L464" s="176"/>
      <c r="M464" s="182"/>
      <c r="N464" s="183"/>
      <c r="O464" s="183"/>
      <c r="P464" s="183"/>
      <c r="Q464" s="183"/>
      <c r="R464" s="183"/>
      <c r="S464" s="183"/>
      <c r="T464" s="184"/>
      <c r="AT464" s="178" t="s">
        <v>146</v>
      </c>
      <c r="AU464" s="178" t="s">
        <v>144</v>
      </c>
      <c r="AV464" s="11" t="s">
        <v>144</v>
      </c>
      <c r="AW464" s="11" t="s">
        <v>37</v>
      </c>
      <c r="AX464" s="11" t="s">
        <v>22</v>
      </c>
      <c r="AY464" s="178" t="s">
        <v>136</v>
      </c>
    </row>
    <row r="465" spans="2:65" s="1" customFormat="1" ht="22.5" customHeight="1" x14ac:dyDescent="0.35">
      <c r="B465" s="163"/>
      <c r="C465" s="164" t="s">
        <v>814</v>
      </c>
      <c r="D465" s="164" t="s">
        <v>138</v>
      </c>
      <c r="E465" s="165" t="s">
        <v>664</v>
      </c>
      <c r="F465" s="166" t="s">
        <v>665</v>
      </c>
      <c r="G465" s="167" t="s">
        <v>369</v>
      </c>
      <c r="H465" s="168">
        <v>15</v>
      </c>
      <c r="I465" s="169"/>
      <c r="J465" s="170">
        <f>ROUND(I465*H465,2)</f>
        <v>0</v>
      </c>
      <c r="K465" s="166" t="s">
        <v>3</v>
      </c>
      <c r="L465" s="34"/>
      <c r="M465" s="171" t="s">
        <v>3</v>
      </c>
      <c r="N465" s="172" t="s">
        <v>45</v>
      </c>
      <c r="O465" s="35"/>
      <c r="P465" s="173">
        <f>O465*H465</f>
        <v>0</v>
      </c>
      <c r="Q465" s="173">
        <v>0</v>
      </c>
      <c r="R465" s="173">
        <f>Q465*H465</f>
        <v>0</v>
      </c>
      <c r="S465" s="173">
        <v>0</v>
      </c>
      <c r="T465" s="174">
        <f>S465*H465</f>
        <v>0</v>
      </c>
      <c r="AR465" s="17" t="s">
        <v>220</v>
      </c>
      <c r="AT465" s="17" t="s">
        <v>138</v>
      </c>
      <c r="AU465" s="17" t="s">
        <v>144</v>
      </c>
      <c r="AY465" s="17" t="s">
        <v>136</v>
      </c>
      <c r="BE465" s="175">
        <f>IF(N465="základní",J465,0)</f>
        <v>0</v>
      </c>
      <c r="BF465" s="175">
        <f>IF(N465="snížená",J465,0)</f>
        <v>0</v>
      </c>
      <c r="BG465" s="175">
        <f>IF(N465="zákl. přenesená",J465,0)</f>
        <v>0</v>
      </c>
      <c r="BH465" s="175">
        <f>IF(N465="sníž. přenesená",J465,0)</f>
        <v>0</v>
      </c>
      <c r="BI465" s="175">
        <f>IF(N465="nulová",J465,0)</f>
        <v>0</v>
      </c>
      <c r="BJ465" s="17" t="s">
        <v>144</v>
      </c>
      <c r="BK465" s="175">
        <f>ROUND(I465*H465,2)</f>
        <v>0</v>
      </c>
      <c r="BL465" s="17" t="s">
        <v>220</v>
      </c>
      <c r="BM465" s="17" t="s">
        <v>666</v>
      </c>
    </row>
    <row r="466" spans="2:65" s="11" customFormat="1" ht="12" x14ac:dyDescent="0.35">
      <c r="B466" s="176"/>
      <c r="D466" s="177" t="s">
        <v>146</v>
      </c>
      <c r="E466" s="178" t="s">
        <v>3</v>
      </c>
      <c r="F466" s="179" t="s">
        <v>1205</v>
      </c>
      <c r="H466" s="180">
        <v>6</v>
      </c>
      <c r="I466" s="181"/>
      <c r="L466" s="176"/>
      <c r="M466" s="182"/>
      <c r="N466" s="183"/>
      <c r="O466" s="183"/>
      <c r="P466" s="183"/>
      <c r="Q466" s="183"/>
      <c r="R466" s="183"/>
      <c r="S466" s="183"/>
      <c r="T466" s="184"/>
      <c r="AT466" s="178" t="s">
        <v>146</v>
      </c>
      <c r="AU466" s="178" t="s">
        <v>144</v>
      </c>
      <c r="AV466" s="11" t="s">
        <v>144</v>
      </c>
      <c r="AW466" s="11" t="s">
        <v>37</v>
      </c>
      <c r="AX466" s="11" t="s">
        <v>73</v>
      </c>
      <c r="AY466" s="178" t="s">
        <v>136</v>
      </c>
    </row>
    <row r="467" spans="2:65" s="11" customFormat="1" ht="12" x14ac:dyDescent="0.35">
      <c r="B467" s="176"/>
      <c r="D467" s="177" t="s">
        <v>146</v>
      </c>
      <c r="E467" s="178" t="s">
        <v>3</v>
      </c>
      <c r="F467" s="179" t="s">
        <v>1206</v>
      </c>
      <c r="H467" s="180">
        <v>6</v>
      </c>
      <c r="I467" s="181"/>
      <c r="L467" s="176"/>
      <c r="M467" s="182"/>
      <c r="N467" s="183"/>
      <c r="O467" s="183"/>
      <c r="P467" s="183"/>
      <c r="Q467" s="183"/>
      <c r="R467" s="183"/>
      <c r="S467" s="183"/>
      <c r="T467" s="184"/>
      <c r="AT467" s="178" t="s">
        <v>146</v>
      </c>
      <c r="AU467" s="178" t="s">
        <v>144</v>
      </c>
      <c r="AV467" s="11" t="s">
        <v>144</v>
      </c>
      <c r="AW467" s="11" t="s">
        <v>37</v>
      </c>
      <c r="AX467" s="11" t="s">
        <v>73</v>
      </c>
      <c r="AY467" s="178" t="s">
        <v>136</v>
      </c>
    </row>
    <row r="468" spans="2:65" s="11" customFormat="1" ht="12" x14ac:dyDescent="0.35">
      <c r="B468" s="176"/>
      <c r="D468" s="177" t="s">
        <v>146</v>
      </c>
      <c r="E468" s="178" t="s">
        <v>3</v>
      </c>
      <c r="F468" s="179" t="s">
        <v>1207</v>
      </c>
      <c r="H468" s="180">
        <v>3</v>
      </c>
      <c r="I468" s="181"/>
      <c r="L468" s="176"/>
      <c r="M468" s="182"/>
      <c r="N468" s="183"/>
      <c r="O468" s="183"/>
      <c r="P468" s="183"/>
      <c r="Q468" s="183"/>
      <c r="R468" s="183"/>
      <c r="S468" s="183"/>
      <c r="T468" s="184"/>
      <c r="AT468" s="178" t="s">
        <v>146</v>
      </c>
      <c r="AU468" s="178" t="s">
        <v>144</v>
      </c>
      <c r="AV468" s="11" t="s">
        <v>144</v>
      </c>
      <c r="AW468" s="11" t="s">
        <v>37</v>
      </c>
      <c r="AX468" s="11" t="s">
        <v>73</v>
      </c>
      <c r="AY468" s="178" t="s">
        <v>136</v>
      </c>
    </row>
    <row r="469" spans="2:65" s="13" customFormat="1" ht="12" x14ac:dyDescent="0.35">
      <c r="B469" s="213"/>
      <c r="D469" s="177" t="s">
        <v>146</v>
      </c>
      <c r="E469" s="214" t="s">
        <v>3</v>
      </c>
      <c r="F469" s="215" t="s">
        <v>1208</v>
      </c>
      <c r="H469" s="216" t="s">
        <v>3</v>
      </c>
      <c r="I469" s="217"/>
      <c r="L469" s="213"/>
      <c r="M469" s="218"/>
      <c r="N469" s="219"/>
      <c r="O469" s="219"/>
      <c r="P469" s="219"/>
      <c r="Q469" s="219"/>
      <c r="R469" s="219"/>
      <c r="S469" s="219"/>
      <c r="T469" s="220"/>
      <c r="AT469" s="216" t="s">
        <v>146</v>
      </c>
      <c r="AU469" s="216" t="s">
        <v>144</v>
      </c>
      <c r="AV469" s="13" t="s">
        <v>22</v>
      </c>
      <c r="AW469" s="13" t="s">
        <v>37</v>
      </c>
      <c r="AX469" s="13" t="s">
        <v>73</v>
      </c>
      <c r="AY469" s="216" t="s">
        <v>136</v>
      </c>
    </row>
    <row r="470" spans="2:65" s="13" customFormat="1" ht="24" x14ac:dyDescent="0.35">
      <c r="B470" s="213"/>
      <c r="D470" s="177" t="s">
        <v>146</v>
      </c>
      <c r="E470" s="214" t="s">
        <v>3</v>
      </c>
      <c r="F470" s="215" t="s">
        <v>1209</v>
      </c>
      <c r="H470" s="216" t="s">
        <v>3</v>
      </c>
      <c r="I470" s="217"/>
      <c r="L470" s="213"/>
      <c r="M470" s="218"/>
      <c r="N470" s="219"/>
      <c r="O470" s="219"/>
      <c r="P470" s="219"/>
      <c r="Q470" s="219"/>
      <c r="R470" s="219"/>
      <c r="S470" s="219"/>
      <c r="T470" s="220"/>
      <c r="AT470" s="216" t="s">
        <v>146</v>
      </c>
      <c r="AU470" s="216" t="s">
        <v>144</v>
      </c>
      <c r="AV470" s="13" t="s">
        <v>22</v>
      </c>
      <c r="AW470" s="13" t="s">
        <v>37</v>
      </c>
      <c r="AX470" s="13" t="s">
        <v>73</v>
      </c>
      <c r="AY470" s="216" t="s">
        <v>136</v>
      </c>
    </row>
    <row r="471" spans="2:65" s="12" customFormat="1" ht="12" x14ac:dyDescent="0.35">
      <c r="B471" s="185"/>
      <c r="D471" s="186" t="s">
        <v>146</v>
      </c>
      <c r="E471" s="187" t="s">
        <v>3</v>
      </c>
      <c r="F471" s="188" t="s">
        <v>149</v>
      </c>
      <c r="H471" s="189">
        <v>15</v>
      </c>
      <c r="I471" s="190"/>
      <c r="L471" s="185"/>
      <c r="M471" s="191"/>
      <c r="N471" s="192"/>
      <c r="O471" s="192"/>
      <c r="P471" s="192"/>
      <c r="Q471" s="192"/>
      <c r="R471" s="192"/>
      <c r="S471" s="192"/>
      <c r="T471" s="193"/>
      <c r="AT471" s="194" t="s">
        <v>146</v>
      </c>
      <c r="AU471" s="194" t="s">
        <v>144</v>
      </c>
      <c r="AV471" s="12" t="s">
        <v>143</v>
      </c>
      <c r="AW471" s="12" t="s">
        <v>37</v>
      </c>
      <c r="AX471" s="12" t="s">
        <v>22</v>
      </c>
      <c r="AY471" s="194" t="s">
        <v>136</v>
      </c>
    </row>
    <row r="472" spans="2:65" s="1" customFormat="1" ht="22.5" customHeight="1" x14ac:dyDescent="0.35">
      <c r="B472" s="163"/>
      <c r="C472" s="164" t="s">
        <v>1210</v>
      </c>
      <c r="D472" s="164" t="s">
        <v>138</v>
      </c>
      <c r="E472" s="165" t="s">
        <v>1211</v>
      </c>
      <c r="F472" s="166" t="s">
        <v>671</v>
      </c>
      <c r="G472" s="167" t="s">
        <v>369</v>
      </c>
      <c r="H472" s="168">
        <v>5</v>
      </c>
      <c r="I472" s="169"/>
      <c r="J472" s="170">
        <f>ROUND(I472*H472,2)</f>
        <v>0</v>
      </c>
      <c r="K472" s="166" t="s">
        <v>3</v>
      </c>
      <c r="L472" s="34"/>
      <c r="M472" s="171" t="s">
        <v>3</v>
      </c>
      <c r="N472" s="172" t="s">
        <v>45</v>
      </c>
      <c r="O472" s="35"/>
      <c r="P472" s="173">
        <f>O472*H472</f>
        <v>0</v>
      </c>
      <c r="Q472" s="173">
        <v>0</v>
      </c>
      <c r="R472" s="173">
        <f>Q472*H472</f>
        <v>0</v>
      </c>
      <c r="S472" s="173">
        <v>0</v>
      </c>
      <c r="T472" s="174">
        <f>S472*H472</f>
        <v>0</v>
      </c>
      <c r="AR472" s="17" t="s">
        <v>220</v>
      </c>
      <c r="AT472" s="17" t="s">
        <v>138</v>
      </c>
      <c r="AU472" s="17" t="s">
        <v>144</v>
      </c>
      <c r="AY472" s="17" t="s">
        <v>136</v>
      </c>
      <c r="BE472" s="175">
        <f>IF(N472="základní",J472,0)</f>
        <v>0</v>
      </c>
      <c r="BF472" s="175">
        <f>IF(N472="snížená",J472,0)</f>
        <v>0</v>
      </c>
      <c r="BG472" s="175">
        <f>IF(N472="zákl. přenesená",J472,0)</f>
        <v>0</v>
      </c>
      <c r="BH472" s="175">
        <f>IF(N472="sníž. přenesená",J472,0)</f>
        <v>0</v>
      </c>
      <c r="BI472" s="175">
        <f>IF(N472="nulová",J472,0)</f>
        <v>0</v>
      </c>
      <c r="BJ472" s="17" t="s">
        <v>144</v>
      </c>
      <c r="BK472" s="175">
        <f>ROUND(I472*H472,2)</f>
        <v>0</v>
      </c>
      <c r="BL472" s="17" t="s">
        <v>220</v>
      </c>
      <c r="BM472" s="17" t="s">
        <v>1212</v>
      </c>
    </row>
    <row r="473" spans="2:65" s="13" customFormat="1" ht="24" x14ac:dyDescent="0.35">
      <c r="B473" s="213"/>
      <c r="D473" s="177" t="s">
        <v>146</v>
      </c>
      <c r="E473" s="214" t="s">
        <v>3</v>
      </c>
      <c r="F473" s="215" t="s">
        <v>1213</v>
      </c>
      <c r="H473" s="216" t="s">
        <v>3</v>
      </c>
      <c r="I473" s="217"/>
      <c r="L473" s="213"/>
      <c r="M473" s="218"/>
      <c r="N473" s="219"/>
      <c r="O473" s="219"/>
      <c r="P473" s="219"/>
      <c r="Q473" s="219"/>
      <c r="R473" s="219"/>
      <c r="S473" s="219"/>
      <c r="T473" s="220"/>
      <c r="AT473" s="216" t="s">
        <v>146</v>
      </c>
      <c r="AU473" s="216" t="s">
        <v>144</v>
      </c>
      <c r="AV473" s="13" t="s">
        <v>22</v>
      </c>
      <c r="AW473" s="13" t="s">
        <v>37</v>
      </c>
      <c r="AX473" s="13" t="s">
        <v>73</v>
      </c>
      <c r="AY473" s="216" t="s">
        <v>136</v>
      </c>
    </row>
    <row r="474" spans="2:65" s="13" customFormat="1" ht="24" x14ac:dyDescent="0.35">
      <c r="B474" s="213"/>
      <c r="D474" s="177" t="s">
        <v>146</v>
      </c>
      <c r="E474" s="214" t="s">
        <v>3</v>
      </c>
      <c r="F474" s="215" t="s">
        <v>1209</v>
      </c>
      <c r="H474" s="216" t="s">
        <v>3</v>
      </c>
      <c r="I474" s="217"/>
      <c r="L474" s="213"/>
      <c r="M474" s="218"/>
      <c r="N474" s="219"/>
      <c r="O474" s="219"/>
      <c r="P474" s="219"/>
      <c r="Q474" s="219"/>
      <c r="R474" s="219"/>
      <c r="S474" s="219"/>
      <c r="T474" s="220"/>
      <c r="AT474" s="216" t="s">
        <v>146</v>
      </c>
      <c r="AU474" s="216" t="s">
        <v>144</v>
      </c>
      <c r="AV474" s="13" t="s">
        <v>22</v>
      </c>
      <c r="AW474" s="13" t="s">
        <v>37</v>
      </c>
      <c r="AX474" s="13" t="s">
        <v>73</v>
      </c>
      <c r="AY474" s="216" t="s">
        <v>136</v>
      </c>
    </row>
    <row r="475" spans="2:65" s="11" customFormat="1" ht="12" x14ac:dyDescent="0.35">
      <c r="B475" s="176"/>
      <c r="D475" s="186" t="s">
        <v>146</v>
      </c>
      <c r="E475" s="200" t="s">
        <v>3</v>
      </c>
      <c r="F475" s="195" t="s">
        <v>160</v>
      </c>
      <c r="H475" s="196">
        <v>5</v>
      </c>
      <c r="I475" s="181"/>
      <c r="L475" s="176"/>
      <c r="M475" s="182"/>
      <c r="N475" s="183"/>
      <c r="O475" s="183"/>
      <c r="P475" s="183"/>
      <c r="Q475" s="183"/>
      <c r="R475" s="183"/>
      <c r="S475" s="183"/>
      <c r="T475" s="184"/>
      <c r="AT475" s="178" t="s">
        <v>146</v>
      </c>
      <c r="AU475" s="178" t="s">
        <v>144</v>
      </c>
      <c r="AV475" s="11" t="s">
        <v>144</v>
      </c>
      <c r="AW475" s="11" t="s">
        <v>37</v>
      </c>
      <c r="AX475" s="11" t="s">
        <v>22</v>
      </c>
      <c r="AY475" s="178" t="s">
        <v>136</v>
      </c>
    </row>
    <row r="476" spans="2:65" s="1" customFormat="1" ht="22.5" customHeight="1" x14ac:dyDescent="0.35">
      <c r="B476" s="163"/>
      <c r="C476" s="164" t="s">
        <v>821</v>
      </c>
      <c r="D476" s="164" t="s">
        <v>138</v>
      </c>
      <c r="E476" s="165" t="s">
        <v>682</v>
      </c>
      <c r="F476" s="166" t="s">
        <v>1214</v>
      </c>
      <c r="G476" s="167" t="s">
        <v>369</v>
      </c>
      <c r="H476" s="168">
        <v>6</v>
      </c>
      <c r="I476" s="169"/>
      <c r="J476" s="170">
        <f>ROUND(I476*H476,2)</f>
        <v>0</v>
      </c>
      <c r="K476" s="166" t="s">
        <v>3</v>
      </c>
      <c r="L476" s="34"/>
      <c r="M476" s="171" t="s">
        <v>3</v>
      </c>
      <c r="N476" s="172" t="s">
        <v>45</v>
      </c>
      <c r="O476" s="35"/>
      <c r="P476" s="173">
        <f>O476*H476</f>
        <v>0</v>
      </c>
      <c r="Q476" s="173">
        <v>0</v>
      </c>
      <c r="R476" s="173">
        <f>Q476*H476</f>
        <v>0</v>
      </c>
      <c r="S476" s="173">
        <v>0</v>
      </c>
      <c r="T476" s="174">
        <f>S476*H476</f>
        <v>0</v>
      </c>
      <c r="AR476" s="17" t="s">
        <v>220</v>
      </c>
      <c r="AT476" s="17" t="s">
        <v>138</v>
      </c>
      <c r="AU476" s="17" t="s">
        <v>144</v>
      </c>
      <c r="AY476" s="17" t="s">
        <v>136</v>
      </c>
      <c r="BE476" s="175">
        <f>IF(N476="základní",J476,0)</f>
        <v>0</v>
      </c>
      <c r="BF476" s="175">
        <f>IF(N476="snížená",J476,0)</f>
        <v>0</v>
      </c>
      <c r="BG476" s="175">
        <f>IF(N476="zákl. přenesená",J476,0)</f>
        <v>0</v>
      </c>
      <c r="BH476" s="175">
        <f>IF(N476="sníž. přenesená",J476,0)</f>
        <v>0</v>
      </c>
      <c r="BI476" s="175">
        <f>IF(N476="nulová",J476,0)</f>
        <v>0</v>
      </c>
      <c r="BJ476" s="17" t="s">
        <v>144</v>
      </c>
      <c r="BK476" s="175">
        <f>ROUND(I476*H476,2)</f>
        <v>0</v>
      </c>
      <c r="BL476" s="17" t="s">
        <v>220</v>
      </c>
      <c r="BM476" s="17" t="s">
        <v>1215</v>
      </c>
    </row>
    <row r="477" spans="2:65" s="13" customFormat="1" ht="12" x14ac:dyDescent="0.35">
      <c r="B477" s="213"/>
      <c r="D477" s="177" t="s">
        <v>146</v>
      </c>
      <c r="E477" s="214" t="s">
        <v>3</v>
      </c>
      <c r="F477" s="215" t="s">
        <v>1216</v>
      </c>
      <c r="H477" s="216" t="s">
        <v>3</v>
      </c>
      <c r="I477" s="217"/>
      <c r="L477" s="213"/>
      <c r="M477" s="218"/>
      <c r="N477" s="219"/>
      <c r="O477" s="219"/>
      <c r="P477" s="219"/>
      <c r="Q477" s="219"/>
      <c r="R477" s="219"/>
      <c r="S477" s="219"/>
      <c r="T477" s="220"/>
      <c r="AT477" s="216" t="s">
        <v>146</v>
      </c>
      <c r="AU477" s="216" t="s">
        <v>144</v>
      </c>
      <c r="AV477" s="13" t="s">
        <v>22</v>
      </c>
      <c r="AW477" s="13" t="s">
        <v>37</v>
      </c>
      <c r="AX477" s="13" t="s">
        <v>73</v>
      </c>
      <c r="AY477" s="216" t="s">
        <v>136</v>
      </c>
    </row>
    <row r="478" spans="2:65" s="11" customFormat="1" ht="24" x14ac:dyDescent="0.35">
      <c r="B478" s="176"/>
      <c r="D478" s="186" t="s">
        <v>146</v>
      </c>
      <c r="E478" s="200" t="s">
        <v>3</v>
      </c>
      <c r="F478" s="195" t="s">
        <v>1217</v>
      </c>
      <c r="H478" s="196">
        <v>6</v>
      </c>
      <c r="I478" s="181"/>
      <c r="L478" s="176"/>
      <c r="M478" s="182"/>
      <c r="N478" s="183"/>
      <c r="O478" s="183"/>
      <c r="P478" s="183"/>
      <c r="Q478" s="183"/>
      <c r="R478" s="183"/>
      <c r="S478" s="183"/>
      <c r="T478" s="184"/>
      <c r="AT478" s="178" t="s">
        <v>146</v>
      </c>
      <c r="AU478" s="178" t="s">
        <v>144</v>
      </c>
      <c r="AV478" s="11" t="s">
        <v>144</v>
      </c>
      <c r="AW478" s="11" t="s">
        <v>37</v>
      </c>
      <c r="AX478" s="11" t="s">
        <v>22</v>
      </c>
      <c r="AY478" s="178" t="s">
        <v>136</v>
      </c>
    </row>
    <row r="479" spans="2:65" s="1" customFormat="1" ht="22.5" customHeight="1" x14ac:dyDescent="0.35">
      <c r="B479" s="163"/>
      <c r="C479" s="201" t="s">
        <v>825</v>
      </c>
      <c r="D479" s="201" t="s">
        <v>209</v>
      </c>
      <c r="E479" s="202" t="s">
        <v>1218</v>
      </c>
      <c r="F479" s="203" t="s">
        <v>1219</v>
      </c>
      <c r="G479" s="204" t="s">
        <v>212</v>
      </c>
      <c r="H479" s="205">
        <v>7</v>
      </c>
      <c r="I479" s="206"/>
      <c r="J479" s="207">
        <f>ROUND(I479*H479,2)</f>
        <v>0</v>
      </c>
      <c r="K479" s="203" t="s">
        <v>142</v>
      </c>
      <c r="L479" s="208"/>
      <c r="M479" s="209" t="s">
        <v>3</v>
      </c>
      <c r="N479" s="210" t="s">
        <v>45</v>
      </c>
      <c r="O479" s="35"/>
      <c r="P479" s="173">
        <f>O479*H479</f>
        <v>0</v>
      </c>
      <c r="Q479" s="173">
        <v>0.01</v>
      </c>
      <c r="R479" s="173">
        <f>Q479*H479</f>
        <v>7.0000000000000007E-2</v>
      </c>
      <c r="S479" s="173">
        <v>0</v>
      </c>
      <c r="T479" s="174">
        <f>S479*H479</f>
        <v>0</v>
      </c>
      <c r="AR479" s="17" t="s">
        <v>301</v>
      </c>
      <c r="AT479" s="17" t="s">
        <v>209</v>
      </c>
      <c r="AU479" s="17" t="s">
        <v>144</v>
      </c>
      <c r="AY479" s="17" t="s">
        <v>136</v>
      </c>
      <c r="BE479" s="175">
        <f>IF(N479="základní",J479,0)</f>
        <v>0</v>
      </c>
      <c r="BF479" s="175">
        <f>IF(N479="snížená",J479,0)</f>
        <v>0</v>
      </c>
      <c r="BG479" s="175">
        <f>IF(N479="zákl. přenesená",J479,0)</f>
        <v>0</v>
      </c>
      <c r="BH479" s="175">
        <f>IF(N479="sníž. přenesená",J479,0)</f>
        <v>0</v>
      </c>
      <c r="BI479" s="175">
        <f>IF(N479="nulová",J479,0)</f>
        <v>0</v>
      </c>
      <c r="BJ479" s="17" t="s">
        <v>144</v>
      </c>
      <c r="BK479" s="175">
        <f>ROUND(I479*H479,2)</f>
        <v>0</v>
      </c>
      <c r="BL479" s="17" t="s">
        <v>220</v>
      </c>
      <c r="BM479" s="17" t="s">
        <v>1220</v>
      </c>
    </row>
    <row r="480" spans="2:65" s="1" customFormat="1" ht="22.5" customHeight="1" x14ac:dyDescent="0.35">
      <c r="B480" s="163"/>
      <c r="C480" s="164" t="s">
        <v>832</v>
      </c>
      <c r="D480" s="164" t="s">
        <v>138</v>
      </c>
      <c r="E480" s="165" t="s">
        <v>687</v>
      </c>
      <c r="F480" s="166" t="s">
        <v>1221</v>
      </c>
      <c r="G480" s="167" t="s">
        <v>1222</v>
      </c>
      <c r="H480" s="168">
        <v>5</v>
      </c>
      <c r="I480" s="169"/>
      <c r="J480" s="170">
        <f>ROUND(I480*H480,2)</f>
        <v>0</v>
      </c>
      <c r="K480" s="166" t="s">
        <v>3</v>
      </c>
      <c r="L480" s="34"/>
      <c r="M480" s="171" t="s">
        <v>3</v>
      </c>
      <c r="N480" s="172" t="s">
        <v>45</v>
      </c>
      <c r="O480" s="35"/>
      <c r="P480" s="173">
        <f>O480*H480</f>
        <v>0</v>
      </c>
      <c r="Q480" s="173">
        <v>0</v>
      </c>
      <c r="R480" s="173">
        <f>Q480*H480</f>
        <v>0</v>
      </c>
      <c r="S480" s="173">
        <v>0</v>
      </c>
      <c r="T480" s="174">
        <f>S480*H480</f>
        <v>0</v>
      </c>
      <c r="AR480" s="17" t="s">
        <v>220</v>
      </c>
      <c r="AT480" s="17" t="s">
        <v>138</v>
      </c>
      <c r="AU480" s="17" t="s">
        <v>144</v>
      </c>
      <c r="AY480" s="17" t="s">
        <v>136</v>
      </c>
      <c r="BE480" s="175">
        <f>IF(N480="základní",J480,0)</f>
        <v>0</v>
      </c>
      <c r="BF480" s="175">
        <f>IF(N480="snížená",J480,0)</f>
        <v>0</v>
      </c>
      <c r="BG480" s="175">
        <f>IF(N480="zákl. přenesená",J480,0)</f>
        <v>0</v>
      </c>
      <c r="BH480" s="175">
        <f>IF(N480="sníž. přenesená",J480,0)</f>
        <v>0</v>
      </c>
      <c r="BI480" s="175">
        <f>IF(N480="nulová",J480,0)</f>
        <v>0</v>
      </c>
      <c r="BJ480" s="17" t="s">
        <v>144</v>
      </c>
      <c r="BK480" s="175">
        <f>ROUND(I480*H480,2)</f>
        <v>0</v>
      </c>
      <c r="BL480" s="17" t="s">
        <v>220</v>
      </c>
      <c r="BM480" s="17" t="s">
        <v>1223</v>
      </c>
    </row>
    <row r="481" spans="2:65" s="11" customFormat="1" ht="12" x14ac:dyDescent="0.35">
      <c r="B481" s="176"/>
      <c r="D481" s="177" t="s">
        <v>146</v>
      </c>
      <c r="E481" s="178" t="s">
        <v>3</v>
      </c>
      <c r="F481" s="179" t="s">
        <v>1224</v>
      </c>
      <c r="H481" s="180">
        <v>1</v>
      </c>
      <c r="I481" s="181"/>
      <c r="L481" s="176"/>
      <c r="M481" s="182"/>
      <c r="N481" s="183"/>
      <c r="O481" s="183"/>
      <c r="P481" s="183"/>
      <c r="Q481" s="183"/>
      <c r="R481" s="183"/>
      <c r="S481" s="183"/>
      <c r="T481" s="184"/>
      <c r="AT481" s="178" t="s">
        <v>146</v>
      </c>
      <c r="AU481" s="178" t="s">
        <v>144</v>
      </c>
      <c r="AV481" s="11" t="s">
        <v>144</v>
      </c>
      <c r="AW481" s="11" t="s">
        <v>37</v>
      </c>
      <c r="AX481" s="11" t="s">
        <v>73</v>
      </c>
      <c r="AY481" s="178" t="s">
        <v>136</v>
      </c>
    </row>
    <row r="482" spans="2:65" s="11" customFormat="1" ht="12" x14ac:dyDescent="0.35">
      <c r="B482" s="176"/>
      <c r="D482" s="177" t="s">
        <v>146</v>
      </c>
      <c r="E482" s="178" t="s">
        <v>3</v>
      </c>
      <c r="F482" s="179" t="s">
        <v>1225</v>
      </c>
      <c r="H482" s="180">
        <v>2</v>
      </c>
      <c r="I482" s="181"/>
      <c r="L482" s="176"/>
      <c r="M482" s="182"/>
      <c r="N482" s="183"/>
      <c r="O482" s="183"/>
      <c r="P482" s="183"/>
      <c r="Q482" s="183"/>
      <c r="R482" s="183"/>
      <c r="S482" s="183"/>
      <c r="T482" s="184"/>
      <c r="AT482" s="178" t="s">
        <v>146</v>
      </c>
      <c r="AU482" s="178" t="s">
        <v>144</v>
      </c>
      <c r="AV482" s="11" t="s">
        <v>144</v>
      </c>
      <c r="AW482" s="11" t="s">
        <v>37</v>
      </c>
      <c r="AX482" s="11" t="s">
        <v>73</v>
      </c>
      <c r="AY482" s="178" t="s">
        <v>136</v>
      </c>
    </row>
    <row r="483" spans="2:65" s="11" customFormat="1" ht="12" x14ac:dyDescent="0.35">
      <c r="B483" s="176"/>
      <c r="D483" s="177" t="s">
        <v>146</v>
      </c>
      <c r="E483" s="178" t="s">
        <v>3</v>
      </c>
      <c r="F483" s="179" t="s">
        <v>1226</v>
      </c>
      <c r="H483" s="180">
        <v>2</v>
      </c>
      <c r="I483" s="181"/>
      <c r="L483" s="176"/>
      <c r="M483" s="182"/>
      <c r="N483" s="183"/>
      <c r="O483" s="183"/>
      <c r="P483" s="183"/>
      <c r="Q483" s="183"/>
      <c r="R483" s="183"/>
      <c r="S483" s="183"/>
      <c r="T483" s="184"/>
      <c r="AT483" s="178" t="s">
        <v>146</v>
      </c>
      <c r="AU483" s="178" t="s">
        <v>144</v>
      </c>
      <c r="AV483" s="11" t="s">
        <v>144</v>
      </c>
      <c r="AW483" s="11" t="s">
        <v>37</v>
      </c>
      <c r="AX483" s="11" t="s">
        <v>73</v>
      </c>
      <c r="AY483" s="178" t="s">
        <v>136</v>
      </c>
    </row>
    <row r="484" spans="2:65" s="13" customFormat="1" ht="24" x14ac:dyDescent="0.35">
      <c r="B484" s="213"/>
      <c r="D484" s="177" t="s">
        <v>146</v>
      </c>
      <c r="E484" s="214" t="s">
        <v>3</v>
      </c>
      <c r="F484" s="215" t="s">
        <v>1227</v>
      </c>
      <c r="H484" s="216" t="s">
        <v>3</v>
      </c>
      <c r="I484" s="217"/>
      <c r="L484" s="213"/>
      <c r="M484" s="218"/>
      <c r="N484" s="219"/>
      <c r="O484" s="219"/>
      <c r="P484" s="219"/>
      <c r="Q484" s="219"/>
      <c r="R484" s="219"/>
      <c r="S484" s="219"/>
      <c r="T484" s="220"/>
      <c r="AT484" s="216" t="s">
        <v>146</v>
      </c>
      <c r="AU484" s="216" t="s">
        <v>144</v>
      </c>
      <c r="AV484" s="13" t="s">
        <v>22</v>
      </c>
      <c r="AW484" s="13" t="s">
        <v>37</v>
      </c>
      <c r="AX484" s="13" t="s">
        <v>73</v>
      </c>
      <c r="AY484" s="216" t="s">
        <v>136</v>
      </c>
    </row>
    <row r="485" spans="2:65" s="12" customFormat="1" ht="12" x14ac:dyDescent="0.35">
      <c r="B485" s="185"/>
      <c r="D485" s="186" t="s">
        <v>146</v>
      </c>
      <c r="E485" s="187" t="s">
        <v>3</v>
      </c>
      <c r="F485" s="188" t="s">
        <v>149</v>
      </c>
      <c r="H485" s="189">
        <v>5</v>
      </c>
      <c r="I485" s="190"/>
      <c r="L485" s="185"/>
      <c r="M485" s="191"/>
      <c r="N485" s="192"/>
      <c r="O485" s="192"/>
      <c r="P485" s="192"/>
      <c r="Q485" s="192"/>
      <c r="R485" s="192"/>
      <c r="S485" s="192"/>
      <c r="T485" s="193"/>
      <c r="AT485" s="194" t="s">
        <v>146</v>
      </c>
      <c r="AU485" s="194" t="s">
        <v>144</v>
      </c>
      <c r="AV485" s="12" t="s">
        <v>143</v>
      </c>
      <c r="AW485" s="12" t="s">
        <v>37</v>
      </c>
      <c r="AX485" s="12" t="s">
        <v>22</v>
      </c>
      <c r="AY485" s="194" t="s">
        <v>136</v>
      </c>
    </row>
    <row r="486" spans="2:65" s="1" customFormat="1" ht="31.5" customHeight="1" x14ac:dyDescent="0.35">
      <c r="B486" s="163"/>
      <c r="C486" s="164" t="s">
        <v>836</v>
      </c>
      <c r="D486" s="164" t="s">
        <v>138</v>
      </c>
      <c r="E486" s="165" t="s">
        <v>692</v>
      </c>
      <c r="F486" s="166" t="s">
        <v>693</v>
      </c>
      <c r="G486" s="167" t="s">
        <v>694</v>
      </c>
      <c r="H486" s="224"/>
      <c r="I486" s="169"/>
      <c r="J486" s="170">
        <f>ROUND(I486*H486,2)</f>
        <v>0</v>
      </c>
      <c r="K486" s="166" t="s">
        <v>142</v>
      </c>
      <c r="L486" s="34"/>
      <c r="M486" s="171" t="s">
        <v>3</v>
      </c>
      <c r="N486" s="172" t="s">
        <v>45</v>
      </c>
      <c r="O486" s="35"/>
      <c r="P486" s="173">
        <f>O486*H486</f>
        <v>0</v>
      </c>
      <c r="Q486" s="173">
        <v>0</v>
      </c>
      <c r="R486" s="173">
        <f>Q486*H486</f>
        <v>0</v>
      </c>
      <c r="S486" s="173">
        <v>0</v>
      </c>
      <c r="T486" s="174">
        <f>S486*H486</f>
        <v>0</v>
      </c>
      <c r="AR486" s="17" t="s">
        <v>220</v>
      </c>
      <c r="AT486" s="17" t="s">
        <v>138</v>
      </c>
      <c r="AU486" s="17" t="s">
        <v>144</v>
      </c>
      <c r="AY486" s="17" t="s">
        <v>136</v>
      </c>
      <c r="BE486" s="175">
        <f>IF(N486="základní",J486,0)</f>
        <v>0</v>
      </c>
      <c r="BF486" s="175">
        <f>IF(N486="snížená",J486,0)</f>
        <v>0</v>
      </c>
      <c r="BG486" s="175">
        <f>IF(N486="zákl. přenesená",J486,0)</f>
        <v>0</v>
      </c>
      <c r="BH486" s="175">
        <f>IF(N486="sníž. přenesená",J486,0)</f>
        <v>0</v>
      </c>
      <c r="BI486" s="175">
        <f>IF(N486="nulová",J486,0)</f>
        <v>0</v>
      </c>
      <c r="BJ486" s="17" t="s">
        <v>144</v>
      </c>
      <c r="BK486" s="175">
        <f>ROUND(I486*H486,2)</f>
        <v>0</v>
      </c>
      <c r="BL486" s="17" t="s">
        <v>220</v>
      </c>
      <c r="BM486" s="17" t="s">
        <v>695</v>
      </c>
    </row>
    <row r="487" spans="2:65" s="10" customFormat="1" ht="29.9" customHeight="1" x14ac:dyDescent="0.35">
      <c r="B487" s="149"/>
      <c r="D487" s="160" t="s">
        <v>72</v>
      </c>
      <c r="E487" s="161" t="s">
        <v>696</v>
      </c>
      <c r="F487" s="161" t="s">
        <v>697</v>
      </c>
      <c r="I487" s="152"/>
      <c r="J487" s="162">
        <f>BK487</f>
        <v>0</v>
      </c>
      <c r="L487" s="149"/>
      <c r="M487" s="154"/>
      <c r="N487" s="155"/>
      <c r="O487" s="155"/>
      <c r="P487" s="156">
        <f>SUM(P488:P499)</f>
        <v>0</v>
      </c>
      <c r="Q487" s="155"/>
      <c r="R487" s="156">
        <f>SUM(R488:R499)</f>
        <v>0</v>
      </c>
      <c r="S487" s="155"/>
      <c r="T487" s="157">
        <f>SUM(T488:T499)</f>
        <v>1.7563629999999999</v>
      </c>
      <c r="AR487" s="150" t="s">
        <v>144</v>
      </c>
      <c r="AT487" s="158" t="s">
        <v>72</v>
      </c>
      <c r="AU487" s="158" t="s">
        <v>22</v>
      </c>
      <c r="AY487" s="150" t="s">
        <v>136</v>
      </c>
      <c r="BK487" s="159">
        <f>SUM(BK488:BK499)</f>
        <v>0</v>
      </c>
    </row>
    <row r="488" spans="2:65" s="1" customFormat="1" ht="22.5" customHeight="1" x14ac:dyDescent="0.35">
      <c r="B488" s="163"/>
      <c r="C488" s="164" t="s">
        <v>479</v>
      </c>
      <c r="D488" s="164" t="s">
        <v>138</v>
      </c>
      <c r="E488" s="165" t="s">
        <v>1228</v>
      </c>
      <c r="F488" s="166" t="s">
        <v>1229</v>
      </c>
      <c r="G488" s="167" t="s">
        <v>534</v>
      </c>
      <c r="H488" s="168">
        <v>50</v>
      </c>
      <c r="I488" s="169"/>
      <c r="J488" s="170">
        <f>ROUND(I488*H488,2)</f>
        <v>0</v>
      </c>
      <c r="K488" s="166" t="s">
        <v>3</v>
      </c>
      <c r="L488" s="34"/>
      <c r="M488" s="171" t="s">
        <v>3</v>
      </c>
      <c r="N488" s="172" t="s">
        <v>45</v>
      </c>
      <c r="O488" s="35"/>
      <c r="P488" s="173">
        <f>O488*H488</f>
        <v>0</v>
      </c>
      <c r="Q488" s="173">
        <v>0</v>
      </c>
      <c r="R488" s="173">
        <f>Q488*H488</f>
        <v>0</v>
      </c>
      <c r="S488" s="173">
        <v>0</v>
      </c>
      <c r="T488" s="174">
        <f>S488*H488</f>
        <v>0</v>
      </c>
      <c r="AR488" s="17" t="s">
        <v>220</v>
      </c>
      <c r="AT488" s="17" t="s">
        <v>138</v>
      </c>
      <c r="AU488" s="17" t="s">
        <v>144</v>
      </c>
      <c r="AY488" s="17" t="s">
        <v>136</v>
      </c>
      <c r="BE488" s="175">
        <f>IF(N488="základní",J488,0)</f>
        <v>0</v>
      </c>
      <c r="BF488" s="175">
        <f>IF(N488="snížená",J488,0)</f>
        <v>0</v>
      </c>
      <c r="BG488" s="175">
        <f>IF(N488="zákl. přenesená",J488,0)</f>
        <v>0</v>
      </c>
      <c r="BH488" s="175">
        <f>IF(N488="sníž. přenesená",J488,0)</f>
        <v>0</v>
      </c>
      <c r="BI488" s="175">
        <f>IF(N488="nulová",J488,0)</f>
        <v>0</v>
      </c>
      <c r="BJ488" s="17" t="s">
        <v>144</v>
      </c>
      <c r="BK488" s="175">
        <f>ROUND(I488*H488,2)</f>
        <v>0</v>
      </c>
      <c r="BL488" s="17" t="s">
        <v>220</v>
      </c>
      <c r="BM488" s="17" t="s">
        <v>1230</v>
      </c>
    </row>
    <row r="489" spans="2:65" s="13" customFormat="1" ht="12" x14ac:dyDescent="0.35">
      <c r="B489" s="213"/>
      <c r="D489" s="177" t="s">
        <v>146</v>
      </c>
      <c r="E489" s="214" t="s">
        <v>3</v>
      </c>
      <c r="F489" s="215" t="s">
        <v>1231</v>
      </c>
      <c r="H489" s="216" t="s">
        <v>3</v>
      </c>
      <c r="I489" s="217"/>
      <c r="L489" s="213"/>
      <c r="M489" s="218"/>
      <c r="N489" s="219"/>
      <c r="O489" s="219"/>
      <c r="P489" s="219"/>
      <c r="Q489" s="219"/>
      <c r="R489" s="219"/>
      <c r="S489" s="219"/>
      <c r="T489" s="220"/>
      <c r="AT489" s="216" t="s">
        <v>146</v>
      </c>
      <c r="AU489" s="216" t="s">
        <v>144</v>
      </c>
      <c r="AV489" s="13" t="s">
        <v>22</v>
      </c>
      <c r="AW489" s="13" t="s">
        <v>37</v>
      </c>
      <c r="AX489" s="13" t="s">
        <v>73</v>
      </c>
      <c r="AY489" s="216" t="s">
        <v>136</v>
      </c>
    </row>
    <row r="490" spans="2:65" s="11" customFormat="1" ht="12" x14ac:dyDescent="0.35">
      <c r="B490" s="176"/>
      <c r="D490" s="186" t="s">
        <v>146</v>
      </c>
      <c r="E490" s="200" t="s">
        <v>3</v>
      </c>
      <c r="F490" s="195" t="s">
        <v>407</v>
      </c>
      <c r="H490" s="196">
        <v>50</v>
      </c>
      <c r="I490" s="181"/>
      <c r="L490" s="176"/>
      <c r="M490" s="182"/>
      <c r="N490" s="183"/>
      <c r="O490" s="183"/>
      <c r="P490" s="183"/>
      <c r="Q490" s="183"/>
      <c r="R490" s="183"/>
      <c r="S490" s="183"/>
      <c r="T490" s="184"/>
      <c r="AT490" s="178" t="s">
        <v>146</v>
      </c>
      <c r="AU490" s="178" t="s">
        <v>144</v>
      </c>
      <c r="AV490" s="11" t="s">
        <v>144</v>
      </c>
      <c r="AW490" s="11" t="s">
        <v>37</v>
      </c>
      <c r="AX490" s="11" t="s">
        <v>22</v>
      </c>
      <c r="AY490" s="178" t="s">
        <v>136</v>
      </c>
    </row>
    <row r="491" spans="2:65" s="1" customFormat="1" ht="22.5" customHeight="1" x14ac:dyDescent="0.35">
      <c r="B491" s="163"/>
      <c r="C491" s="164" t="s">
        <v>669</v>
      </c>
      <c r="D491" s="164" t="s">
        <v>138</v>
      </c>
      <c r="E491" s="165" t="s">
        <v>1232</v>
      </c>
      <c r="F491" s="166" t="s">
        <v>1233</v>
      </c>
      <c r="G491" s="167" t="s">
        <v>205</v>
      </c>
      <c r="H491" s="168">
        <v>250.90899999999999</v>
      </c>
      <c r="I491" s="169"/>
      <c r="J491" s="170">
        <f>ROUND(I491*H491,2)</f>
        <v>0</v>
      </c>
      <c r="K491" s="166" t="s">
        <v>142</v>
      </c>
      <c r="L491" s="34"/>
      <c r="M491" s="171" t="s">
        <v>3</v>
      </c>
      <c r="N491" s="172" t="s">
        <v>45</v>
      </c>
      <c r="O491" s="35"/>
      <c r="P491" s="173">
        <f>O491*H491</f>
        <v>0</v>
      </c>
      <c r="Q491" s="173">
        <v>0</v>
      </c>
      <c r="R491" s="173">
        <f>Q491*H491</f>
        <v>0</v>
      </c>
      <c r="S491" s="173">
        <v>7.0000000000000001E-3</v>
      </c>
      <c r="T491" s="174">
        <f>S491*H491</f>
        <v>1.7563629999999999</v>
      </c>
      <c r="AR491" s="17" t="s">
        <v>220</v>
      </c>
      <c r="AT491" s="17" t="s">
        <v>138</v>
      </c>
      <c r="AU491" s="17" t="s">
        <v>144</v>
      </c>
      <c r="AY491" s="17" t="s">
        <v>136</v>
      </c>
      <c r="BE491" s="175">
        <f>IF(N491="základní",J491,0)</f>
        <v>0</v>
      </c>
      <c r="BF491" s="175">
        <f>IF(N491="snížená",J491,0)</f>
        <v>0</v>
      </c>
      <c r="BG491" s="175">
        <f>IF(N491="zákl. přenesená",J491,0)</f>
        <v>0</v>
      </c>
      <c r="BH491" s="175">
        <f>IF(N491="sníž. přenesená",J491,0)</f>
        <v>0</v>
      </c>
      <c r="BI491" s="175">
        <f>IF(N491="nulová",J491,0)</f>
        <v>0</v>
      </c>
      <c r="BJ491" s="17" t="s">
        <v>144</v>
      </c>
      <c r="BK491" s="175">
        <f>ROUND(I491*H491,2)</f>
        <v>0</v>
      </c>
      <c r="BL491" s="17" t="s">
        <v>220</v>
      </c>
      <c r="BM491" s="17" t="s">
        <v>1234</v>
      </c>
    </row>
    <row r="492" spans="2:65" s="1" customFormat="1" ht="22.5" customHeight="1" x14ac:dyDescent="0.35">
      <c r="B492" s="163"/>
      <c r="C492" s="164" t="s">
        <v>681</v>
      </c>
      <c r="D492" s="164" t="s">
        <v>138</v>
      </c>
      <c r="E492" s="165" t="s">
        <v>1235</v>
      </c>
      <c r="F492" s="166" t="s">
        <v>1236</v>
      </c>
      <c r="G492" s="167" t="s">
        <v>534</v>
      </c>
      <c r="H492" s="168">
        <v>411.6</v>
      </c>
      <c r="I492" s="169"/>
      <c r="J492" s="170">
        <f>ROUND(I492*H492,2)</f>
        <v>0</v>
      </c>
      <c r="K492" s="166" t="s">
        <v>3</v>
      </c>
      <c r="L492" s="34"/>
      <c r="M492" s="171" t="s">
        <v>3</v>
      </c>
      <c r="N492" s="172" t="s">
        <v>45</v>
      </c>
      <c r="O492" s="35"/>
      <c r="P492" s="173">
        <f>O492*H492</f>
        <v>0</v>
      </c>
      <c r="Q492" s="173">
        <v>0</v>
      </c>
      <c r="R492" s="173">
        <f>Q492*H492</f>
        <v>0</v>
      </c>
      <c r="S492" s="173">
        <v>0</v>
      </c>
      <c r="T492" s="174">
        <f>S492*H492</f>
        <v>0</v>
      </c>
      <c r="AR492" s="17" t="s">
        <v>143</v>
      </c>
      <c r="AT492" s="17" t="s">
        <v>138</v>
      </c>
      <c r="AU492" s="17" t="s">
        <v>144</v>
      </c>
      <c r="AY492" s="17" t="s">
        <v>136</v>
      </c>
      <c r="BE492" s="175">
        <f>IF(N492="základní",J492,0)</f>
        <v>0</v>
      </c>
      <c r="BF492" s="175">
        <f>IF(N492="snížená",J492,0)</f>
        <v>0</v>
      </c>
      <c r="BG492" s="175">
        <f>IF(N492="zákl. přenesená",J492,0)</f>
        <v>0</v>
      </c>
      <c r="BH492" s="175">
        <f>IF(N492="sníž. přenesená",J492,0)</f>
        <v>0</v>
      </c>
      <c r="BI492" s="175">
        <f>IF(N492="nulová",J492,0)</f>
        <v>0</v>
      </c>
      <c r="BJ492" s="17" t="s">
        <v>144</v>
      </c>
      <c r="BK492" s="175">
        <f>ROUND(I492*H492,2)</f>
        <v>0</v>
      </c>
      <c r="BL492" s="17" t="s">
        <v>143</v>
      </c>
      <c r="BM492" s="17" t="s">
        <v>1237</v>
      </c>
    </row>
    <row r="493" spans="2:65" s="11" customFormat="1" ht="12" x14ac:dyDescent="0.35">
      <c r="B493" s="176"/>
      <c r="D493" s="186" t="s">
        <v>146</v>
      </c>
      <c r="E493" s="200" t="s">
        <v>3</v>
      </c>
      <c r="F493" s="195" t="s">
        <v>1238</v>
      </c>
      <c r="H493" s="196">
        <v>411.6</v>
      </c>
      <c r="I493" s="181"/>
      <c r="L493" s="176"/>
      <c r="M493" s="182"/>
      <c r="N493" s="183"/>
      <c r="O493" s="183"/>
      <c r="P493" s="183"/>
      <c r="Q493" s="183"/>
      <c r="R493" s="183"/>
      <c r="S493" s="183"/>
      <c r="T493" s="184"/>
      <c r="AT493" s="178" t="s">
        <v>146</v>
      </c>
      <c r="AU493" s="178" t="s">
        <v>144</v>
      </c>
      <c r="AV493" s="11" t="s">
        <v>144</v>
      </c>
      <c r="AW493" s="11" t="s">
        <v>37</v>
      </c>
      <c r="AX493" s="11" t="s">
        <v>22</v>
      </c>
      <c r="AY493" s="178" t="s">
        <v>136</v>
      </c>
    </row>
    <row r="494" spans="2:65" s="1" customFormat="1" ht="22.5" customHeight="1" x14ac:dyDescent="0.35">
      <c r="B494" s="163"/>
      <c r="C494" s="164" t="s">
        <v>686</v>
      </c>
      <c r="D494" s="164" t="s">
        <v>138</v>
      </c>
      <c r="E494" s="165" t="s">
        <v>1239</v>
      </c>
      <c r="F494" s="166" t="s">
        <v>1240</v>
      </c>
      <c r="G494" s="167" t="s">
        <v>534</v>
      </c>
      <c r="H494" s="168">
        <v>1556.2080000000001</v>
      </c>
      <c r="I494" s="169"/>
      <c r="J494" s="170">
        <f>ROUND(I494*H494,2)</f>
        <v>0</v>
      </c>
      <c r="K494" s="166" t="s">
        <v>3</v>
      </c>
      <c r="L494" s="34"/>
      <c r="M494" s="171" t="s">
        <v>3</v>
      </c>
      <c r="N494" s="172" t="s">
        <v>45</v>
      </c>
      <c r="O494" s="35"/>
      <c r="P494" s="173">
        <f>O494*H494</f>
        <v>0</v>
      </c>
      <c r="Q494" s="173">
        <v>0</v>
      </c>
      <c r="R494" s="173">
        <f>Q494*H494</f>
        <v>0</v>
      </c>
      <c r="S494" s="173">
        <v>0</v>
      </c>
      <c r="T494" s="174">
        <f>S494*H494</f>
        <v>0</v>
      </c>
      <c r="AR494" s="17" t="s">
        <v>143</v>
      </c>
      <c r="AT494" s="17" t="s">
        <v>138</v>
      </c>
      <c r="AU494" s="17" t="s">
        <v>144</v>
      </c>
      <c r="AY494" s="17" t="s">
        <v>136</v>
      </c>
      <c r="BE494" s="175">
        <f>IF(N494="základní",J494,0)</f>
        <v>0</v>
      </c>
      <c r="BF494" s="175">
        <f>IF(N494="snížená",J494,0)</f>
        <v>0</v>
      </c>
      <c r="BG494" s="175">
        <f>IF(N494="zákl. přenesená",J494,0)</f>
        <v>0</v>
      </c>
      <c r="BH494" s="175">
        <f>IF(N494="sníž. přenesená",J494,0)</f>
        <v>0</v>
      </c>
      <c r="BI494" s="175">
        <f>IF(N494="nulová",J494,0)</f>
        <v>0</v>
      </c>
      <c r="BJ494" s="17" t="s">
        <v>144</v>
      </c>
      <c r="BK494" s="175">
        <f>ROUND(I494*H494,2)</f>
        <v>0</v>
      </c>
      <c r="BL494" s="17" t="s">
        <v>143</v>
      </c>
      <c r="BM494" s="17" t="s">
        <v>1241</v>
      </c>
    </row>
    <row r="495" spans="2:65" s="11" customFormat="1" ht="12" x14ac:dyDescent="0.35">
      <c r="B495" s="176"/>
      <c r="D495" s="177" t="s">
        <v>146</v>
      </c>
      <c r="E495" s="178" t="s">
        <v>3</v>
      </c>
      <c r="F495" s="179" t="s">
        <v>1242</v>
      </c>
      <c r="H495" s="180">
        <v>985.35599999999999</v>
      </c>
      <c r="I495" s="181"/>
      <c r="L495" s="176"/>
      <c r="M495" s="182"/>
      <c r="N495" s="183"/>
      <c r="O495" s="183"/>
      <c r="P495" s="183"/>
      <c r="Q495" s="183"/>
      <c r="R495" s="183"/>
      <c r="S495" s="183"/>
      <c r="T495" s="184"/>
      <c r="AT495" s="178" t="s">
        <v>146</v>
      </c>
      <c r="AU495" s="178" t="s">
        <v>144</v>
      </c>
      <c r="AV495" s="11" t="s">
        <v>144</v>
      </c>
      <c r="AW495" s="11" t="s">
        <v>37</v>
      </c>
      <c r="AX495" s="11" t="s">
        <v>73</v>
      </c>
      <c r="AY495" s="178" t="s">
        <v>136</v>
      </c>
    </row>
    <row r="496" spans="2:65" s="11" customFormat="1" ht="12" x14ac:dyDescent="0.35">
      <c r="B496" s="176"/>
      <c r="D496" s="177" t="s">
        <v>146</v>
      </c>
      <c r="E496" s="178" t="s">
        <v>3</v>
      </c>
      <c r="F496" s="179" t="s">
        <v>1243</v>
      </c>
      <c r="H496" s="180">
        <v>243.61199999999999</v>
      </c>
      <c r="I496" s="181"/>
      <c r="L496" s="176"/>
      <c r="M496" s="182"/>
      <c r="N496" s="183"/>
      <c r="O496" s="183"/>
      <c r="P496" s="183"/>
      <c r="Q496" s="183"/>
      <c r="R496" s="183"/>
      <c r="S496" s="183"/>
      <c r="T496" s="184"/>
      <c r="AT496" s="178" t="s">
        <v>146</v>
      </c>
      <c r="AU496" s="178" t="s">
        <v>144</v>
      </c>
      <c r="AV496" s="11" t="s">
        <v>144</v>
      </c>
      <c r="AW496" s="11" t="s">
        <v>37</v>
      </c>
      <c r="AX496" s="11" t="s">
        <v>73</v>
      </c>
      <c r="AY496" s="178" t="s">
        <v>136</v>
      </c>
    </row>
    <row r="497" spans="2:65" s="11" customFormat="1" ht="12" x14ac:dyDescent="0.35">
      <c r="B497" s="176"/>
      <c r="D497" s="177" t="s">
        <v>146</v>
      </c>
      <c r="E497" s="178" t="s">
        <v>3</v>
      </c>
      <c r="F497" s="179" t="s">
        <v>1244</v>
      </c>
      <c r="H497" s="180">
        <v>327.24</v>
      </c>
      <c r="I497" s="181"/>
      <c r="L497" s="176"/>
      <c r="M497" s="182"/>
      <c r="N497" s="183"/>
      <c r="O497" s="183"/>
      <c r="P497" s="183"/>
      <c r="Q497" s="183"/>
      <c r="R497" s="183"/>
      <c r="S497" s="183"/>
      <c r="T497" s="184"/>
      <c r="AT497" s="178" t="s">
        <v>146</v>
      </c>
      <c r="AU497" s="178" t="s">
        <v>144</v>
      </c>
      <c r="AV497" s="11" t="s">
        <v>144</v>
      </c>
      <c r="AW497" s="11" t="s">
        <v>37</v>
      </c>
      <c r="AX497" s="11" t="s">
        <v>73</v>
      </c>
      <c r="AY497" s="178" t="s">
        <v>136</v>
      </c>
    </row>
    <row r="498" spans="2:65" s="12" customFormat="1" ht="12" x14ac:dyDescent="0.35">
      <c r="B498" s="185"/>
      <c r="D498" s="186" t="s">
        <v>146</v>
      </c>
      <c r="E498" s="187" t="s">
        <v>3</v>
      </c>
      <c r="F498" s="188" t="s">
        <v>149</v>
      </c>
      <c r="H498" s="189">
        <v>1556.2080000000001</v>
      </c>
      <c r="I498" s="190"/>
      <c r="L498" s="185"/>
      <c r="M498" s="191"/>
      <c r="N498" s="192"/>
      <c r="O498" s="192"/>
      <c r="P498" s="192"/>
      <c r="Q498" s="192"/>
      <c r="R498" s="192"/>
      <c r="S498" s="192"/>
      <c r="T498" s="193"/>
      <c r="AT498" s="194" t="s">
        <v>146</v>
      </c>
      <c r="AU498" s="194" t="s">
        <v>144</v>
      </c>
      <c r="AV498" s="12" t="s">
        <v>143</v>
      </c>
      <c r="AW498" s="12" t="s">
        <v>37</v>
      </c>
      <c r="AX498" s="12" t="s">
        <v>22</v>
      </c>
      <c r="AY498" s="194" t="s">
        <v>136</v>
      </c>
    </row>
    <row r="499" spans="2:65" s="1" customFormat="1" ht="31.5" customHeight="1" x14ac:dyDescent="0.35">
      <c r="B499" s="163"/>
      <c r="C499" s="164" t="s">
        <v>1245</v>
      </c>
      <c r="D499" s="164" t="s">
        <v>138</v>
      </c>
      <c r="E499" s="165" t="s">
        <v>732</v>
      </c>
      <c r="F499" s="166" t="s">
        <v>733</v>
      </c>
      <c r="G499" s="167" t="s">
        <v>694</v>
      </c>
      <c r="H499" s="224"/>
      <c r="I499" s="169"/>
      <c r="J499" s="170">
        <f>ROUND(I499*H499,2)</f>
        <v>0</v>
      </c>
      <c r="K499" s="166" t="s">
        <v>142</v>
      </c>
      <c r="L499" s="34"/>
      <c r="M499" s="171" t="s">
        <v>3</v>
      </c>
      <c r="N499" s="172" t="s">
        <v>45</v>
      </c>
      <c r="O499" s="35"/>
      <c r="P499" s="173">
        <f>O499*H499</f>
        <v>0</v>
      </c>
      <c r="Q499" s="173">
        <v>0</v>
      </c>
      <c r="R499" s="173">
        <f>Q499*H499</f>
        <v>0</v>
      </c>
      <c r="S499" s="173">
        <v>0</v>
      </c>
      <c r="T499" s="174">
        <f>S499*H499</f>
        <v>0</v>
      </c>
      <c r="AR499" s="17" t="s">
        <v>220</v>
      </c>
      <c r="AT499" s="17" t="s">
        <v>138</v>
      </c>
      <c r="AU499" s="17" t="s">
        <v>144</v>
      </c>
      <c r="AY499" s="17" t="s">
        <v>136</v>
      </c>
      <c r="BE499" s="175">
        <f>IF(N499="základní",J499,0)</f>
        <v>0</v>
      </c>
      <c r="BF499" s="175">
        <f>IF(N499="snížená",J499,0)</f>
        <v>0</v>
      </c>
      <c r="BG499" s="175">
        <f>IF(N499="zákl. přenesená",J499,0)</f>
        <v>0</v>
      </c>
      <c r="BH499" s="175">
        <f>IF(N499="sníž. přenesená",J499,0)</f>
        <v>0</v>
      </c>
      <c r="BI499" s="175">
        <f>IF(N499="nulová",J499,0)</f>
        <v>0</v>
      </c>
      <c r="BJ499" s="17" t="s">
        <v>144</v>
      </c>
      <c r="BK499" s="175">
        <f>ROUND(I499*H499,2)</f>
        <v>0</v>
      </c>
      <c r="BL499" s="17" t="s">
        <v>220</v>
      </c>
      <c r="BM499" s="17" t="s">
        <v>734</v>
      </c>
    </row>
    <row r="500" spans="2:65" s="10" customFormat="1" ht="29.9" customHeight="1" x14ac:dyDescent="0.35">
      <c r="B500" s="149"/>
      <c r="D500" s="160" t="s">
        <v>72</v>
      </c>
      <c r="E500" s="161" t="s">
        <v>735</v>
      </c>
      <c r="F500" s="161" t="s">
        <v>736</v>
      </c>
      <c r="I500" s="152"/>
      <c r="J500" s="162">
        <f>BK500</f>
        <v>0</v>
      </c>
      <c r="L500" s="149"/>
      <c r="M500" s="154"/>
      <c r="N500" s="155"/>
      <c r="O500" s="155"/>
      <c r="P500" s="156">
        <f>SUM(P501:P519)</f>
        <v>0</v>
      </c>
      <c r="Q500" s="155"/>
      <c r="R500" s="156">
        <f>SUM(R501:R519)</f>
        <v>2.0186680399999997</v>
      </c>
      <c r="S500" s="155"/>
      <c r="T500" s="157">
        <f>SUM(T501:T519)</f>
        <v>0</v>
      </c>
      <c r="AR500" s="150" t="s">
        <v>144</v>
      </c>
      <c r="AT500" s="158" t="s">
        <v>72</v>
      </c>
      <c r="AU500" s="158" t="s">
        <v>22</v>
      </c>
      <c r="AY500" s="150" t="s">
        <v>136</v>
      </c>
      <c r="BK500" s="159">
        <f>SUM(BK501:BK519)</f>
        <v>0</v>
      </c>
    </row>
    <row r="501" spans="2:65" s="1" customFormat="1" ht="31.5" customHeight="1" x14ac:dyDescent="0.35">
      <c r="B501" s="163"/>
      <c r="C501" s="164" t="s">
        <v>1246</v>
      </c>
      <c r="D501" s="164" t="s">
        <v>138</v>
      </c>
      <c r="E501" s="165" t="s">
        <v>766</v>
      </c>
      <c r="F501" s="166" t="s">
        <v>767</v>
      </c>
      <c r="G501" s="167" t="s">
        <v>476</v>
      </c>
      <c r="H501" s="168">
        <v>45.4</v>
      </c>
      <c r="I501" s="169"/>
      <c r="J501" s="170">
        <f>ROUND(I501*H501,2)</f>
        <v>0</v>
      </c>
      <c r="K501" s="166" t="s">
        <v>142</v>
      </c>
      <c r="L501" s="34"/>
      <c r="M501" s="171" t="s">
        <v>3</v>
      </c>
      <c r="N501" s="172" t="s">
        <v>45</v>
      </c>
      <c r="O501" s="35"/>
      <c r="P501" s="173">
        <f>O501*H501</f>
        <v>0</v>
      </c>
      <c r="Q501" s="173">
        <v>4.2999999999999999E-4</v>
      </c>
      <c r="R501" s="173">
        <f>Q501*H501</f>
        <v>1.9521999999999998E-2</v>
      </c>
      <c r="S501" s="173">
        <v>0</v>
      </c>
      <c r="T501" s="174">
        <f>S501*H501</f>
        <v>0</v>
      </c>
      <c r="AR501" s="17" t="s">
        <v>220</v>
      </c>
      <c r="AT501" s="17" t="s">
        <v>138</v>
      </c>
      <c r="AU501" s="17" t="s">
        <v>144</v>
      </c>
      <c r="AY501" s="17" t="s">
        <v>136</v>
      </c>
      <c r="BE501" s="175">
        <f>IF(N501="základní",J501,0)</f>
        <v>0</v>
      </c>
      <c r="BF501" s="175">
        <f>IF(N501="snížená",J501,0)</f>
        <v>0</v>
      </c>
      <c r="BG501" s="175">
        <f>IF(N501="zákl. přenesená",J501,0)</f>
        <v>0</v>
      </c>
      <c r="BH501" s="175">
        <f>IF(N501="sníž. přenesená",J501,0)</f>
        <v>0</v>
      </c>
      <c r="BI501" s="175">
        <f>IF(N501="nulová",J501,0)</f>
        <v>0</v>
      </c>
      <c r="BJ501" s="17" t="s">
        <v>144</v>
      </c>
      <c r="BK501" s="175">
        <f>ROUND(I501*H501,2)</f>
        <v>0</v>
      </c>
      <c r="BL501" s="17" t="s">
        <v>220</v>
      </c>
      <c r="BM501" s="17" t="s">
        <v>768</v>
      </c>
    </row>
    <row r="502" spans="2:65" s="11" customFormat="1" ht="12" x14ac:dyDescent="0.35">
      <c r="B502" s="176"/>
      <c r="D502" s="177" t="s">
        <v>146</v>
      </c>
      <c r="E502" s="178" t="s">
        <v>3</v>
      </c>
      <c r="F502" s="179" t="s">
        <v>1247</v>
      </c>
      <c r="H502" s="180">
        <v>11.2</v>
      </c>
      <c r="I502" s="181"/>
      <c r="L502" s="176"/>
      <c r="M502" s="182"/>
      <c r="N502" s="183"/>
      <c r="O502" s="183"/>
      <c r="P502" s="183"/>
      <c r="Q502" s="183"/>
      <c r="R502" s="183"/>
      <c r="S502" s="183"/>
      <c r="T502" s="184"/>
      <c r="AT502" s="178" t="s">
        <v>146</v>
      </c>
      <c r="AU502" s="178" t="s">
        <v>144</v>
      </c>
      <c r="AV502" s="11" t="s">
        <v>144</v>
      </c>
      <c r="AW502" s="11" t="s">
        <v>37</v>
      </c>
      <c r="AX502" s="11" t="s">
        <v>73</v>
      </c>
      <c r="AY502" s="178" t="s">
        <v>136</v>
      </c>
    </row>
    <row r="503" spans="2:65" s="11" customFormat="1" ht="12" x14ac:dyDescent="0.35">
      <c r="B503" s="176"/>
      <c r="D503" s="177" t="s">
        <v>146</v>
      </c>
      <c r="E503" s="178" t="s">
        <v>3</v>
      </c>
      <c r="F503" s="179" t="s">
        <v>1248</v>
      </c>
      <c r="H503" s="180">
        <v>19.239999999999998</v>
      </c>
      <c r="I503" s="181"/>
      <c r="L503" s="176"/>
      <c r="M503" s="182"/>
      <c r="N503" s="183"/>
      <c r="O503" s="183"/>
      <c r="P503" s="183"/>
      <c r="Q503" s="183"/>
      <c r="R503" s="183"/>
      <c r="S503" s="183"/>
      <c r="T503" s="184"/>
      <c r="AT503" s="178" t="s">
        <v>146</v>
      </c>
      <c r="AU503" s="178" t="s">
        <v>144</v>
      </c>
      <c r="AV503" s="11" t="s">
        <v>144</v>
      </c>
      <c r="AW503" s="11" t="s">
        <v>37</v>
      </c>
      <c r="AX503" s="11" t="s">
        <v>73</v>
      </c>
      <c r="AY503" s="178" t="s">
        <v>136</v>
      </c>
    </row>
    <row r="504" spans="2:65" s="11" customFormat="1" ht="12" x14ac:dyDescent="0.35">
      <c r="B504" s="176"/>
      <c r="D504" s="177" t="s">
        <v>146</v>
      </c>
      <c r="E504" s="178" t="s">
        <v>3</v>
      </c>
      <c r="F504" s="179" t="s">
        <v>1249</v>
      </c>
      <c r="H504" s="180">
        <v>14.96</v>
      </c>
      <c r="I504" s="181"/>
      <c r="L504" s="176"/>
      <c r="M504" s="182"/>
      <c r="N504" s="183"/>
      <c r="O504" s="183"/>
      <c r="P504" s="183"/>
      <c r="Q504" s="183"/>
      <c r="R504" s="183"/>
      <c r="S504" s="183"/>
      <c r="T504" s="184"/>
      <c r="AT504" s="178" t="s">
        <v>146</v>
      </c>
      <c r="AU504" s="178" t="s">
        <v>144</v>
      </c>
      <c r="AV504" s="11" t="s">
        <v>144</v>
      </c>
      <c r="AW504" s="11" t="s">
        <v>37</v>
      </c>
      <c r="AX504" s="11" t="s">
        <v>73</v>
      </c>
      <c r="AY504" s="178" t="s">
        <v>136</v>
      </c>
    </row>
    <row r="505" spans="2:65" s="12" customFormat="1" ht="12" x14ac:dyDescent="0.35">
      <c r="B505" s="185"/>
      <c r="D505" s="186" t="s">
        <v>146</v>
      </c>
      <c r="E505" s="187" t="s">
        <v>3</v>
      </c>
      <c r="F505" s="188" t="s">
        <v>149</v>
      </c>
      <c r="H505" s="189">
        <v>45.4</v>
      </c>
      <c r="I505" s="190"/>
      <c r="L505" s="185"/>
      <c r="M505" s="191"/>
      <c r="N505" s="192"/>
      <c r="O505" s="192"/>
      <c r="P505" s="192"/>
      <c r="Q505" s="192"/>
      <c r="R505" s="192"/>
      <c r="S505" s="192"/>
      <c r="T505" s="193"/>
      <c r="AT505" s="194" t="s">
        <v>146</v>
      </c>
      <c r="AU505" s="194" t="s">
        <v>144</v>
      </c>
      <c r="AV505" s="12" t="s">
        <v>143</v>
      </c>
      <c r="AW505" s="12" t="s">
        <v>37</v>
      </c>
      <c r="AX505" s="12" t="s">
        <v>22</v>
      </c>
      <c r="AY505" s="194" t="s">
        <v>136</v>
      </c>
    </row>
    <row r="506" spans="2:65" s="1" customFormat="1" ht="22.5" customHeight="1" x14ac:dyDescent="0.35">
      <c r="B506" s="163"/>
      <c r="C506" s="201" t="s">
        <v>1250</v>
      </c>
      <c r="D506" s="201" t="s">
        <v>209</v>
      </c>
      <c r="E506" s="202" t="s">
        <v>776</v>
      </c>
      <c r="F506" s="203" t="s">
        <v>777</v>
      </c>
      <c r="G506" s="204" t="s">
        <v>212</v>
      </c>
      <c r="H506" s="205">
        <v>171.279</v>
      </c>
      <c r="I506" s="206"/>
      <c r="J506" s="207">
        <f>ROUND(I506*H506,2)</f>
        <v>0</v>
      </c>
      <c r="K506" s="203" t="s">
        <v>142</v>
      </c>
      <c r="L506" s="208"/>
      <c r="M506" s="209" t="s">
        <v>3</v>
      </c>
      <c r="N506" s="210" t="s">
        <v>45</v>
      </c>
      <c r="O506" s="35"/>
      <c r="P506" s="173">
        <f>O506*H506</f>
        <v>0</v>
      </c>
      <c r="Q506" s="173">
        <v>3.6000000000000002E-4</v>
      </c>
      <c r="R506" s="173">
        <f>Q506*H506</f>
        <v>6.1660440000000004E-2</v>
      </c>
      <c r="S506" s="173">
        <v>0</v>
      </c>
      <c r="T506" s="174">
        <f>S506*H506</f>
        <v>0</v>
      </c>
      <c r="AR506" s="17" t="s">
        <v>301</v>
      </c>
      <c r="AT506" s="17" t="s">
        <v>209</v>
      </c>
      <c r="AU506" s="17" t="s">
        <v>144</v>
      </c>
      <c r="AY506" s="17" t="s">
        <v>136</v>
      </c>
      <c r="BE506" s="175">
        <f>IF(N506="základní",J506,0)</f>
        <v>0</v>
      </c>
      <c r="BF506" s="175">
        <f>IF(N506="snížená",J506,0)</f>
        <v>0</v>
      </c>
      <c r="BG506" s="175">
        <f>IF(N506="zákl. přenesená",J506,0)</f>
        <v>0</v>
      </c>
      <c r="BH506" s="175">
        <f>IF(N506="sníž. přenesená",J506,0)</f>
        <v>0</v>
      </c>
      <c r="BI506" s="175">
        <f>IF(N506="nulová",J506,0)</f>
        <v>0</v>
      </c>
      <c r="BJ506" s="17" t="s">
        <v>144</v>
      </c>
      <c r="BK506" s="175">
        <f>ROUND(I506*H506,2)</f>
        <v>0</v>
      </c>
      <c r="BL506" s="17" t="s">
        <v>220</v>
      </c>
      <c r="BM506" s="17" t="s">
        <v>778</v>
      </c>
    </row>
    <row r="507" spans="2:65" s="11" customFormat="1" ht="12" x14ac:dyDescent="0.35">
      <c r="B507" s="176"/>
      <c r="D507" s="186" t="s">
        <v>146</v>
      </c>
      <c r="F507" s="195" t="s">
        <v>1251</v>
      </c>
      <c r="H507" s="196">
        <v>171.279</v>
      </c>
      <c r="I507" s="181"/>
      <c r="L507" s="176"/>
      <c r="M507" s="182"/>
      <c r="N507" s="183"/>
      <c r="O507" s="183"/>
      <c r="P507" s="183"/>
      <c r="Q507" s="183"/>
      <c r="R507" s="183"/>
      <c r="S507" s="183"/>
      <c r="T507" s="184"/>
      <c r="AT507" s="178" t="s">
        <v>146</v>
      </c>
      <c r="AU507" s="178" t="s">
        <v>144</v>
      </c>
      <c r="AV507" s="11" t="s">
        <v>144</v>
      </c>
      <c r="AW507" s="11" t="s">
        <v>4</v>
      </c>
      <c r="AX507" s="11" t="s">
        <v>22</v>
      </c>
      <c r="AY507" s="178" t="s">
        <v>136</v>
      </c>
    </row>
    <row r="508" spans="2:65" s="1" customFormat="1" ht="31.5" customHeight="1" x14ac:dyDescent="0.35">
      <c r="B508" s="163"/>
      <c r="C508" s="164" t="s">
        <v>1252</v>
      </c>
      <c r="D508" s="164" t="s">
        <v>138</v>
      </c>
      <c r="E508" s="165" t="s">
        <v>781</v>
      </c>
      <c r="F508" s="166" t="s">
        <v>782</v>
      </c>
      <c r="G508" s="167" t="s">
        <v>205</v>
      </c>
      <c r="H508" s="168">
        <v>73.400000000000006</v>
      </c>
      <c r="I508" s="169"/>
      <c r="J508" s="170">
        <f>ROUND(I508*H508,2)</f>
        <v>0</v>
      </c>
      <c r="K508" s="166" t="s">
        <v>142</v>
      </c>
      <c r="L508" s="34"/>
      <c r="M508" s="171" t="s">
        <v>3</v>
      </c>
      <c r="N508" s="172" t="s">
        <v>45</v>
      </c>
      <c r="O508" s="35"/>
      <c r="P508" s="173">
        <f>O508*H508</f>
        <v>0</v>
      </c>
      <c r="Q508" s="173">
        <v>4.2199999999999998E-3</v>
      </c>
      <c r="R508" s="173">
        <f>Q508*H508</f>
        <v>0.30974800000000002</v>
      </c>
      <c r="S508" s="173">
        <v>0</v>
      </c>
      <c r="T508" s="174">
        <f>S508*H508</f>
        <v>0</v>
      </c>
      <c r="AR508" s="17" t="s">
        <v>220</v>
      </c>
      <c r="AT508" s="17" t="s">
        <v>138</v>
      </c>
      <c r="AU508" s="17" t="s">
        <v>144</v>
      </c>
      <c r="AY508" s="17" t="s">
        <v>136</v>
      </c>
      <c r="BE508" s="175">
        <f>IF(N508="základní",J508,0)</f>
        <v>0</v>
      </c>
      <c r="BF508" s="175">
        <f>IF(N508="snížená",J508,0)</f>
        <v>0</v>
      </c>
      <c r="BG508" s="175">
        <f>IF(N508="zákl. přenesená",J508,0)</f>
        <v>0</v>
      </c>
      <c r="BH508" s="175">
        <f>IF(N508="sníž. přenesená",J508,0)</f>
        <v>0</v>
      </c>
      <c r="BI508" s="175">
        <f>IF(N508="nulová",J508,0)</f>
        <v>0</v>
      </c>
      <c r="BJ508" s="17" t="s">
        <v>144</v>
      </c>
      <c r="BK508" s="175">
        <f>ROUND(I508*H508,2)</f>
        <v>0</v>
      </c>
      <c r="BL508" s="17" t="s">
        <v>220</v>
      </c>
      <c r="BM508" s="17" t="s">
        <v>783</v>
      </c>
    </row>
    <row r="509" spans="2:65" s="11" customFormat="1" ht="12" x14ac:dyDescent="0.35">
      <c r="B509" s="176"/>
      <c r="D509" s="177" t="s">
        <v>146</v>
      </c>
      <c r="E509" s="178" t="s">
        <v>3</v>
      </c>
      <c r="F509" s="179" t="s">
        <v>1253</v>
      </c>
      <c r="H509" s="180">
        <v>26.1</v>
      </c>
      <c r="I509" s="181"/>
      <c r="L509" s="176"/>
      <c r="M509" s="182"/>
      <c r="N509" s="183"/>
      <c r="O509" s="183"/>
      <c r="P509" s="183"/>
      <c r="Q509" s="183"/>
      <c r="R509" s="183"/>
      <c r="S509" s="183"/>
      <c r="T509" s="184"/>
      <c r="AT509" s="178" t="s">
        <v>146</v>
      </c>
      <c r="AU509" s="178" t="s">
        <v>144</v>
      </c>
      <c r="AV509" s="11" t="s">
        <v>144</v>
      </c>
      <c r="AW509" s="11" t="s">
        <v>37</v>
      </c>
      <c r="AX509" s="11" t="s">
        <v>73</v>
      </c>
      <c r="AY509" s="178" t="s">
        <v>136</v>
      </c>
    </row>
    <row r="510" spans="2:65" s="11" customFormat="1" ht="12" x14ac:dyDescent="0.35">
      <c r="B510" s="176"/>
      <c r="D510" s="177" t="s">
        <v>146</v>
      </c>
      <c r="E510" s="178" t="s">
        <v>3</v>
      </c>
      <c r="F510" s="179" t="s">
        <v>1254</v>
      </c>
      <c r="H510" s="180">
        <v>31.05</v>
      </c>
      <c r="I510" s="181"/>
      <c r="L510" s="176"/>
      <c r="M510" s="182"/>
      <c r="N510" s="183"/>
      <c r="O510" s="183"/>
      <c r="P510" s="183"/>
      <c r="Q510" s="183"/>
      <c r="R510" s="183"/>
      <c r="S510" s="183"/>
      <c r="T510" s="184"/>
      <c r="AT510" s="178" t="s">
        <v>146</v>
      </c>
      <c r="AU510" s="178" t="s">
        <v>144</v>
      </c>
      <c r="AV510" s="11" t="s">
        <v>144</v>
      </c>
      <c r="AW510" s="11" t="s">
        <v>37</v>
      </c>
      <c r="AX510" s="11" t="s">
        <v>73</v>
      </c>
      <c r="AY510" s="178" t="s">
        <v>136</v>
      </c>
    </row>
    <row r="511" spans="2:65" s="11" customFormat="1" ht="12" x14ac:dyDescent="0.35">
      <c r="B511" s="176"/>
      <c r="D511" s="177" t="s">
        <v>146</v>
      </c>
      <c r="E511" s="178" t="s">
        <v>3</v>
      </c>
      <c r="F511" s="179" t="s">
        <v>978</v>
      </c>
      <c r="H511" s="180">
        <v>16.25</v>
      </c>
      <c r="I511" s="181"/>
      <c r="L511" s="176"/>
      <c r="M511" s="182"/>
      <c r="N511" s="183"/>
      <c r="O511" s="183"/>
      <c r="P511" s="183"/>
      <c r="Q511" s="183"/>
      <c r="R511" s="183"/>
      <c r="S511" s="183"/>
      <c r="T511" s="184"/>
      <c r="AT511" s="178" t="s">
        <v>146</v>
      </c>
      <c r="AU511" s="178" t="s">
        <v>144</v>
      </c>
      <c r="AV511" s="11" t="s">
        <v>144</v>
      </c>
      <c r="AW511" s="11" t="s">
        <v>37</v>
      </c>
      <c r="AX511" s="11" t="s">
        <v>73</v>
      </c>
      <c r="AY511" s="178" t="s">
        <v>136</v>
      </c>
    </row>
    <row r="512" spans="2:65" s="12" customFormat="1" ht="12" x14ac:dyDescent="0.35">
      <c r="B512" s="185"/>
      <c r="D512" s="186" t="s">
        <v>146</v>
      </c>
      <c r="E512" s="187" t="s">
        <v>3</v>
      </c>
      <c r="F512" s="188" t="s">
        <v>149</v>
      </c>
      <c r="H512" s="189">
        <v>73.400000000000006</v>
      </c>
      <c r="I512" s="190"/>
      <c r="L512" s="185"/>
      <c r="M512" s="191"/>
      <c r="N512" s="192"/>
      <c r="O512" s="192"/>
      <c r="P512" s="192"/>
      <c r="Q512" s="192"/>
      <c r="R512" s="192"/>
      <c r="S512" s="192"/>
      <c r="T512" s="193"/>
      <c r="AT512" s="194" t="s">
        <v>146</v>
      </c>
      <c r="AU512" s="194" t="s">
        <v>144</v>
      </c>
      <c r="AV512" s="12" t="s">
        <v>143</v>
      </c>
      <c r="AW512" s="12" t="s">
        <v>37</v>
      </c>
      <c r="AX512" s="12" t="s">
        <v>22</v>
      </c>
      <c r="AY512" s="194" t="s">
        <v>136</v>
      </c>
    </row>
    <row r="513" spans="2:65" s="1" customFormat="1" ht="22.5" customHeight="1" x14ac:dyDescent="0.35">
      <c r="B513" s="163"/>
      <c r="C513" s="201" t="s">
        <v>1255</v>
      </c>
      <c r="D513" s="201" t="s">
        <v>209</v>
      </c>
      <c r="E513" s="202" t="s">
        <v>747</v>
      </c>
      <c r="F513" s="203" t="s">
        <v>748</v>
      </c>
      <c r="G513" s="204" t="s">
        <v>205</v>
      </c>
      <c r="H513" s="205">
        <v>84.778000000000006</v>
      </c>
      <c r="I513" s="206"/>
      <c r="J513" s="207">
        <f>ROUND(I513*H513,2)</f>
        <v>0</v>
      </c>
      <c r="K513" s="203" t="s">
        <v>142</v>
      </c>
      <c r="L513" s="208"/>
      <c r="M513" s="209" t="s">
        <v>3</v>
      </c>
      <c r="N513" s="210" t="s">
        <v>45</v>
      </c>
      <c r="O513" s="35"/>
      <c r="P513" s="173">
        <f>O513*H513</f>
        <v>0</v>
      </c>
      <c r="Q513" s="173">
        <v>1.9199999999999998E-2</v>
      </c>
      <c r="R513" s="173">
        <f>Q513*H513</f>
        <v>1.6277375999999999</v>
      </c>
      <c r="S513" s="173">
        <v>0</v>
      </c>
      <c r="T513" s="174">
        <f>S513*H513</f>
        <v>0</v>
      </c>
      <c r="AR513" s="17" t="s">
        <v>301</v>
      </c>
      <c r="AT513" s="17" t="s">
        <v>209</v>
      </c>
      <c r="AU513" s="17" t="s">
        <v>144</v>
      </c>
      <c r="AY513" s="17" t="s">
        <v>136</v>
      </c>
      <c r="BE513" s="175">
        <f>IF(N513="základní",J513,0)</f>
        <v>0</v>
      </c>
      <c r="BF513" s="175">
        <f>IF(N513="snížená",J513,0)</f>
        <v>0</v>
      </c>
      <c r="BG513" s="175">
        <f>IF(N513="zákl. přenesená",J513,0)</f>
        <v>0</v>
      </c>
      <c r="BH513" s="175">
        <f>IF(N513="sníž. přenesená",J513,0)</f>
        <v>0</v>
      </c>
      <c r="BI513" s="175">
        <f>IF(N513="nulová",J513,0)</f>
        <v>0</v>
      </c>
      <c r="BJ513" s="17" t="s">
        <v>144</v>
      </c>
      <c r="BK513" s="175">
        <f>ROUND(I513*H513,2)</f>
        <v>0</v>
      </c>
      <c r="BL513" s="17" t="s">
        <v>220</v>
      </c>
      <c r="BM513" s="17" t="s">
        <v>788</v>
      </c>
    </row>
    <row r="514" spans="2:65" s="11" customFormat="1" ht="12" x14ac:dyDescent="0.35">
      <c r="B514" s="176"/>
      <c r="D514" s="177" t="s">
        <v>146</v>
      </c>
      <c r="E514" s="178" t="s">
        <v>3</v>
      </c>
      <c r="F514" s="179" t="s">
        <v>1256</v>
      </c>
      <c r="H514" s="180">
        <v>27.405000000000001</v>
      </c>
      <c r="I514" s="181"/>
      <c r="L514" s="176"/>
      <c r="M514" s="182"/>
      <c r="N514" s="183"/>
      <c r="O514" s="183"/>
      <c r="P514" s="183"/>
      <c r="Q514" s="183"/>
      <c r="R514" s="183"/>
      <c r="S514" s="183"/>
      <c r="T514" s="184"/>
      <c r="AT514" s="178" t="s">
        <v>146</v>
      </c>
      <c r="AU514" s="178" t="s">
        <v>144</v>
      </c>
      <c r="AV514" s="11" t="s">
        <v>144</v>
      </c>
      <c r="AW514" s="11" t="s">
        <v>37</v>
      </c>
      <c r="AX514" s="11" t="s">
        <v>73</v>
      </c>
      <c r="AY514" s="178" t="s">
        <v>136</v>
      </c>
    </row>
    <row r="515" spans="2:65" s="11" customFormat="1" ht="12" x14ac:dyDescent="0.35">
      <c r="B515" s="176"/>
      <c r="D515" s="177" t="s">
        <v>146</v>
      </c>
      <c r="E515" s="178" t="s">
        <v>3</v>
      </c>
      <c r="F515" s="179" t="s">
        <v>1257</v>
      </c>
      <c r="H515" s="180">
        <v>32.603000000000002</v>
      </c>
      <c r="I515" s="181"/>
      <c r="L515" s="176"/>
      <c r="M515" s="182"/>
      <c r="N515" s="183"/>
      <c r="O515" s="183"/>
      <c r="P515" s="183"/>
      <c r="Q515" s="183"/>
      <c r="R515" s="183"/>
      <c r="S515" s="183"/>
      <c r="T515" s="184"/>
      <c r="AT515" s="178" t="s">
        <v>146</v>
      </c>
      <c r="AU515" s="178" t="s">
        <v>144</v>
      </c>
      <c r="AV515" s="11" t="s">
        <v>144</v>
      </c>
      <c r="AW515" s="11" t="s">
        <v>37</v>
      </c>
      <c r="AX515" s="11" t="s">
        <v>73</v>
      </c>
      <c r="AY515" s="178" t="s">
        <v>136</v>
      </c>
    </row>
    <row r="516" spans="2:65" s="11" customFormat="1" ht="12" x14ac:dyDescent="0.35">
      <c r="B516" s="176"/>
      <c r="D516" s="177" t="s">
        <v>146</v>
      </c>
      <c r="E516" s="178" t="s">
        <v>3</v>
      </c>
      <c r="F516" s="179" t="s">
        <v>1258</v>
      </c>
      <c r="H516" s="180">
        <v>17.062999999999999</v>
      </c>
      <c r="I516" s="181"/>
      <c r="L516" s="176"/>
      <c r="M516" s="182"/>
      <c r="N516" s="183"/>
      <c r="O516" s="183"/>
      <c r="P516" s="183"/>
      <c r="Q516" s="183"/>
      <c r="R516" s="183"/>
      <c r="S516" s="183"/>
      <c r="T516" s="184"/>
      <c r="AT516" s="178" t="s">
        <v>146</v>
      </c>
      <c r="AU516" s="178" t="s">
        <v>144</v>
      </c>
      <c r="AV516" s="11" t="s">
        <v>144</v>
      </c>
      <c r="AW516" s="11" t="s">
        <v>37</v>
      </c>
      <c r="AX516" s="11" t="s">
        <v>73</v>
      </c>
      <c r="AY516" s="178" t="s">
        <v>136</v>
      </c>
    </row>
    <row r="517" spans="2:65" s="12" customFormat="1" ht="12" x14ac:dyDescent="0.35">
      <c r="B517" s="185"/>
      <c r="D517" s="177" t="s">
        <v>146</v>
      </c>
      <c r="E517" s="197" t="s">
        <v>3</v>
      </c>
      <c r="F517" s="198" t="s">
        <v>149</v>
      </c>
      <c r="H517" s="199">
        <v>77.070999999999998</v>
      </c>
      <c r="I517" s="190"/>
      <c r="L517" s="185"/>
      <c r="M517" s="191"/>
      <c r="N517" s="192"/>
      <c r="O517" s="192"/>
      <c r="P517" s="192"/>
      <c r="Q517" s="192"/>
      <c r="R517" s="192"/>
      <c r="S517" s="192"/>
      <c r="T517" s="193"/>
      <c r="AT517" s="194" t="s">
        <v>146</v>
      </c>
      <c r="AU517" s="194" t="s">
        <v>144</v>
      </c>
      <c r="AV517" s="12" t="s">
        <v>143</v>
      </c>
      <c r="AW517" s="12" t="s">
        <v>37</v>
      </c>
      <c r="AX517" s="12" t="s">
        <v>22</v>
      </c>
      <c r="AY517" s="194" t="s">
        <v>136</v>
      </c>
    </row>
    <row r="518" spans="2:65" s="11" customFormat="1" ht="12" x14ac:dyDescent="0.35">
      <c r="B518" s="176"/>
      <c r="D518" s="186" t="s">
        <v>146</v>
      </c>
      <c r="F518" s="195" t="s">
        <v>1259</v>
      </c>
      <c r="H518" s="196">
        <v>84.778000000000006</v>
      </c>
      <c r="I518" s="181"/>
      <c r="L518" s="176"/>
      <c r="M518" s="182"/>
      <c r="N518" s="183"/>
      <c r="O518" s="183"/>
      <c r="P518" s="183"/>
      <c r="Q518" s="183"/>
      <c r="R518" s="183"/>
      <c r="S518" s="183"/>
      <c r="T518" s="184"/>
      <c r="AT518" s="178" t="s">
        <v>146</v>
      </c>
      <c r="AU518" s="178" t="s">
        <v>144</v>
      </c>
      <c r="AV518" s="11" t="s">
        <v>144</v>
      </c>
      <c r="AW518" s="11" t="s">
        <v>4</v>
      </c>
      <c r="AX518" s="11" t="s">
        <v>22</v>
      </c>
      <c r="AY518" s="178" t="s">
        <v>136</v>
      </c>
    </row>
    <row r="519" spans="2:65" s="1" customFormat="1" ht="31.5" customHeight="1" x14ac:dyDescent="0.35">
      <c r="B519" s="163"/>
      <c r="C519" s="164" t="s">
        <v>1260</v>
      </c>
      <c r="D519" s="164" t="s">
        <v>138</v>
      </c>
      <c r="E519" s="165" t="s">
        <v>792</v>
      </c>
      <c r="F519" s="166" t="s">
        <v>793</v>
      </c>
      <c r="G519" s="167" t="s">
        <v>180</v>
      </c>
      <c r="H519" s="168">
        <v>2.0190000000000001</v>
      </c>
      <c r="I519" s="169"/>
      <c r="J519" s="170">
        <f>ROUND(I519*H519,2)</f>
        <v>0</v>
      </c>
      <c r="K519" s="166" t="s">
        <v>142</v>
      </c>
      <c r="L519" s="34"/>
      <c r="M519" s="171" t="s">
        <v>3</v>
      </c>
      <c r="N519" s="172" t="s">
        <v>45</v>
      </c>
      <c r="O519" s="35"/>
      <c r="P519" s="173">
        <f>O519*H519</f>
        <v>0</v>
      </c>
      <c r="Q519" s="173">
        <v>0</v>
      </c>
      <c r="R519" s="173">
        <f>Q519*H519</f>
        <v>0</v>
      </c>
      <c r="S519" s="173">
        <v>0</v>
      </c>
      <c r="T519" s="174">
        <f>S519*H519</f>
        <v>0</v>
      </c>
      <c r="AR519" s="17" t="s">
        <v>220</v>
      </c>
      <c r="AT519" s="17" t="s">
        <v>138</v>
      </c>
      <c r="AU519" s="17" t="s">
        <v>144</v>
      </c>
      <c r="AY519" s="17" t="s">
        <v>136</v>
      </c>
      <c r="BE519" s="175">
        <f>IF(N519="základní",J519,0)</f>
        <v>0</v>
      </c>
      <c r="BF519" s="175">
        <f>IF(N519="snížená",J519,0)</f>
        <v>0</v>
      </c>
      <c r="BG519" s="175">
        <f>IF(N519="zákl. přenesená",J519,0)</f>
        <v>0</v>
      </c>
      <c r="BH519" s="175">
        <f>IF(N519="sníž. přenesená",J519,0)</f>
        <v>0</v>
      </c>
      <c r="BI519" s="175">
        <f>IF(N519="nulová",J519,0)</f>
        <v>0</v>
      </c>
      <c r="BJ519" s="17" t="s">
        <v>144</v>
      </c>
      <c r="BK519" s="175">
        <f>ROUND(I519*H519,2)</f>
        <v>0</v>
      </c>
      <c r="BL519" s="17" t="s">
        <v>220</v>
      </c>
      <c r="BM519" s="17" t="s">
        <v>794</v>
      </c>
    </row>
    <row r="520" spans="2:65" s="10" customFormat="1" ht="29.9" customHeight="1" x14ac:dyDescent="0.35">
      <c r="B520" s="149"/>
      <c r="D520" s="160" t="s">
        <v>72</v>
      </c>
      <c r="E520" s="161" t="s">
        <v>1261</v>
      </c>
      <c r="F520" s="161" t="s">
        <v>1262</v>
      </c>
      <c r="I520" s="152"/>
      <c r="J520" s="162">
        <f>BK520</f>
        <v>0</v>
      </c>
      <c r="L520" s="149"/>
      <c r="M520" s="154"/>
      <c r="N520" s="155"/>
      <c r="O520" s="155"/>
      <c r="P520" s="156">
        <f>SUM(P521:P535)</f>
        <v>0</v>
      </c>
      <c r="Q520" s="155"/>
      <c r="R520" s="156">
        <f>SUM(R521:R535)</f>
        <v>5.0563975000000001</v>
      </c>
      <c r="S520" s="155"/>
      <c r="T520" s="157">
        <f>SUM(T521:T535)</f>
        <v>3.1101999999999999</v>
      </c>
      <c r="AR520" s="150" t="s">
        <v>144</v>
      </c>
      <c r="AT520" s="158" t="s">
        <v>72</v>
      </c>
      <c r="AU520" s="158" t="s">
        <v>22</v>
      </c>
      <c r="AY520" s="150" t="s">
        <v>136</v>
      </c>
      <c r="BK520" s="159">
        <f>SUM(BK521:BK535)</f>
        <v>0</v>
      </c>
    </row>
    <row r="521" spans="2:65" s="1" customFormat="1" ht="22.5" customHeight="1" x14ac:dyDescent="0.35">
      <c r="B521" s="163"/>
      <c r="C521" s="164" t="s">
        <v>1263</v>
      </c>
      <c r="D521" s="164" t="s">
        <v>138</v>
      </c>
      <c r="E521" s="165" t="s">
        <v>1264</v>
      </c>
      <c r="F521" s="166" t="s">
        <v>1265</v>
      </c>
      <c r="G521" s="167" t="s">
        <v>205</v>
      </c>
      <c r="H521" s="168">
        <v>155.51</v>
      </c>
      <c r="I521" s="169"/>
      <c r="J521" s="170">
        <f>ROUND(I521*H521,2)</f>
        <v>0</v>
      </c>
      <c r="K521" s="166" t="s">
        <v>142</v>
      </c>
      <c r="L521" s="34"/>
      <c r="M521" s="171" t="s">
        <v>3</v>
      </c>
      <c r="N521" s="172" t="s">
        <v>45</v>
      </c>
      <c r="O521" s="35"/>
      <c r="P521" s="173">
        <f>O521*H521</f>
        <v>0</v>
      </c>
      <c r="Q521" s="173">
        <v>0</v>
      </c>
      <c r="R521" s="173">
        <f>Q521*H521</f>
        <v>0</v>
      </c>
      <c r="S521" s="173">
        <v>0.02</v>
      </c>
      <c r="T521" s="174">
        <f>S521*H521</f>
        <v>3.1101999999999999</v>
      </c>
      <c r="AR521" s="17" t="s">
        <v>220</v>
      </c>
      <c r="AT521" s="17" t="s">
        <v>138</v>
      </c>
      <c r="AU521" s="17" t="s">
        <v>144</v>
      </c>
      <c r="AY521" s="17" t="s">
        <v>136</v>
      </c>
      <c r="BE521" s="175">
        <f>IF(N521="základní",J521,0)</f>
        <v>0</v>
      </c>
      <c r="BF521" s="175">
        <f>IF(N521="snížená",J521,0)</f>
        <v>0</v>
      </c>
      <c r="BG521" s="175">
        <f>IF(N521="zákl. přenesená",J521,0)</f>
        <v>0</v>
      </c>
      <c r="BH521" s="175">
        <f>IF(N521="sníž. přenesená",J521,0)</f>
        <v>0</v>
      </c>
      <c r="BI521" s="175">
        <f>IF(N521="nulová",J521,0)</f>
        <v>0</v>
      </c>
      <c r="BJ521" s="17" t="s">
        <v>144</v>
      </c>
      <c r="BK521" s="175">
        <f>ROUND(I521*H521,2)</f>
        <v>0</v>
      </c>
      <c r="BL521" s="17" t="s">
        <v>220</v>
      </c>
      <c r="BM521" s="17" t="s">
        <v>1266</v>
      </c>
    </row>
    <row r="522" spans="2:65" s="11" customFormat="1" ht="12" x14ac:dyDescent="0.35">
      <c r="B522" s="176"/>
      <c r="D522" s="177" t="s">
        <v>146</v>
      </c>
      <c r="E522" s="178" t="s">
        <v>3</v>
      </c>
      <c r="F522" s="179" t="s">
        <v>1267</v>
      </c>
      <c r="H522" s="180">
        <v>101.05</v>
      </c>
      <c r="I522" s="181"/>
      <c r="L522" s="176"/>
      <c r="M522" s="182"/>
      <c r="N522" s="183"/>
      <c r="O522" s="183"/>
      <c r="P522" s="183"/>
      <c r="Q522" s="183"/>
      <c r="R522" s="183"/>
      <c r="S522" s="183"/>
      <c r="T522" s="184"/>
      <c r="AT522" s="178" t="s">
        <v>146</v>
      </c>
      <c r="AU522" s="178" t="s">
        <v>144</v>
      </c>
      <c r="AV522" s="11" t="s">
        <v>144</v>
      </c>
      <c r="AW522" s="11" t="s">
        <v>37</v>
      </c>
      <c r="AX522" s="11" t="s">
        <v>73</v>
      </c>
      <c r="AY522" s="178" t="s">
        <v>136</v>
      </c>
    </row>
    <row r="523" spans="2:65" s="11" customFormat="1" ht="12" x14ac:dyDescent="0.35">
      <c r="B523" s="176"/>
      <c r="D523" s="177" t="s">
        <v>146</v>
      </c>
      <c r="E523" s="178" t="s">
        <v>3</v>
      </c>
      <c r="F523" s="179" t="s">
        <v>1268</v>
      </c>
      <c r="H523" s="180">
        <v>54.46</v>
      </c>
      <c r="I523" s="181"/>
      <c r="L523" s="176"/>
      <c r="M523" s="182"/>
      <c r="N523" s="183"/>
      <c r="O523" s="183"/>
      <c r="P523" s="183"/>
      <c r="Q523" s="183"/>
      <c r="R523" s="183"/>
      <c r="S523" s="183"/>
      <c r="T523" s="184"/>
      <c r="AT523" s="178" t="s">
        <v>146</v>
      </c>
      <c r="AU523" s="178" t="s">
        <v>144</v>
      </c>
      <c r="AV523" s="11" t="s">
        <v>144</v>
      </c>
      <c r="AW523" s="11" t="s">
        <v>37</v>
      </c>
      <c r="AX523" s="11" t="s">
        <v>73</v>
      </c>
      <c r="AY523" s="178" t="s">
        <v>136</v>
      </c>
    </row>
    <row r="524" spans="2:65" s="12" customFormat="1" ht="12" x14ac:dyDescent="0.35">
      <c r="B524" s="185"/>
      <c r="D524" s="186" t="s">
        <v>146</v>
      </c>
      <c r="E524" s="187" t="s">
        <v>3</v>
      </c>
      <c r="F524" s="188" t="s">
        <v>149</v>
      </c>
      <c r="H524" s="189">
        <v>155.51</v>
      </c>
      <c r="I524" s="190"/>
      <c r="L524" s="185"/>
      <c r="M524" s="191"/>
      <c r="N524" s="192"/>
      <c r="O524" s="192"/>
      <c r="P524" s="192"/>
      <c r="Q524" s="192"/>
      <c r="R524" s="192"/>
      <c r="S524" s="192"/>
      <c r="T524" s="193"/>
      <c r="AT524" s="194" t="s">
        <v>146</v>
      </c>
      <c r="AU524" s="194" t="s">
        <v>144</v>
      </c>
      <c r="AV524" s="12" t="s">
        <v>143</v>
      </c>
      <c r="AW524" s="12" t="s">
        <v>37</v>
      </c>
      <c r="AX524" s="12" t="s">
        <v>22</v>
      </c>
      <c r="AY524" s="194" t="s">
        <v>136</v>
      </c>
    </row>
    <row r="525" spans="2:65" s="1" customFormat="1" ht="31.5" customHeight="1" x14ac:dyDescent="0.35">
      <c r="B525" s="163"/>
      <c r="C525" s="164" t="s">
        <v>1269</v>
      </c>
      <c r="D525" s="164" t="s">
        <v>138</v>
      </c>
      <c r="E525" s="165" t="s">
        <v>1270</v>
      </c>
      <c r="F525" s="166" t="s">
        <v>1271</v>
      </c>
      <c r="G525" s="167" t="s">
        <v>205</v>
      </c>
      <c r="H525" s="168">
        <v>262.67</v>
      </c>
      <c r="I525" s="169"/>
      <c r="J525" s="170">
        <f>ROUND(I525*H525,2)</f>
        <v>0</v>
      </c>
      <c r="K525" s="166" t="s">
        <v>142</v>
      </c>
      <c r="L525" s="34"/>
      <c r="M525" s="171" t="s">
        <v>3</v>
      </c>
      <c r="N525" s="172" t="s">
        <v>45</v>
      </c>
      <c r="O525" s="35"/>
      <c r="P525" s="173">
        <f>O525*H525</f>
        <v>0</v>
      </c>
      <c r="Q525" s="173">
        <v>0</v>
      </c>
      <c r="R525" s="173">
        <f>Q525*H525</f>
        <v>0</v>
      </c>
      <c r="S525" s="173">
        <v>0</v>
      </c>
      <c r="T525" s="174">
        <f>S525*H525</f>
        <v>0</v>
      </c>
      <c r="AR525" s="17" t="s">
        <v>220</v>
      </c>
      <c r="AT525" s="17" t="s">
        <v>138</v>
      </c>
      <c r="AU525" s="17" t="s">
        <v>144</v>
      </c>
      <c r="AY525" s="17" t="s">
        <v>136</v>
      </c>
      <c r="BE525" s="175">
        <f>IF(N525="základní",J525,0)</f>
        <v>0</v>
      </c>
      <c r="BF525" s="175">
        <f>IF(N525="snížená",J525,0)</f>
        <v>0</v>
      </c>
      <c r="BG525" s="175">
        <f>IF(N525="zákl. přenesená",J525,0)</f>
        <v>0</v>
      </c>
      <c r="BH525" s="175">
        <f>IF(N525="sníž. přenesená",J525,0)</f>
        <v>0</v>
      </c>
      <c r="BI525" s="175">
        <f>IF(N525="nulová",J525,0)</f>
        <v>0</v>
      </c>
      <c r="BJ525" s="17" t="s">
        <v>144</v>
      </c>
      <c r="BK525" s="175">
        <f>ROUND(I525*H525,2)</f>
        <v>0</v>
      </c>
      <c r="BL525" s="17" t="s">
        <v>220</v>
      </c>
      <c r="BM525" s="17" t="s">
        <v>1272</v>
      </c>
    </row>
    <row r="526" spans="2:65" s="11" customFormat="1" ht="12" x14ac:dyDescent="0.35">
      <c r="B526" s="176"/>
      <c r="D526" s="177" t="s">
        <v>146</v>
      </c>
      <c r="E526" s="178" t="s">
        <v>3</v>
      </c>
      <c r="F526" s="179" t="s">
        <v>1273</v>
      </c>
      <c r="H526" s="180">
        <v>114.01</v>
      </c>
      <c r="I526" s="181"/>
      <c r="L526" s="176"/>
      <c r="M526" s="182"/>
      <c r="N526" s="183"/>
      <c r="O526" s="183"/>
      <c r="P526" s="183"/>
      <c r="Q526" s="183"/>
      <c r="R526" s="183"/>
      <c r="S526" s="183"/>
      <c r="T526" s="184"/>
      <c r="AT526" s="178" t="s">
        <v>146</v>
      </c>
      <c r="AU526" s="178" t="s">
        <v>144</v>
      </c>
      <c r="AV526" s="11" t="s">
        <v>144</v>
      </c>
      <c r="AW526" s="11" t="s">
        <v>37</v>
      </c>
      <c r="AX526" s="11" t="s">
        <v>73</v>
      </c>
      <c r="AY526" s="178" t="s">
        <v>136</v>
      </c>
    </row>
    <row r="527" spans="2:65" s="11" customFormat="1" ht="12" x14ac:dyDescent="0.35">
      <c r="B527" s="176"/>
      <c r="D527" s="177" t="s">
        <v>146</v>
      </c>
      <c r="E527" s="178" t="s">
        <v>3</v>
      </c>
      <c r="F527" s="179" t="s">
        <v>1274</v>
      </c>
      <c r="H527" s="180">
        <v>94.25</v>
      </c>
      <c r="I527" s="181"/>
      <c r="L527" s="176"/>
      <c r="M527" s="182"/>
      <c r="N527" s="183"/>
      <c r="O527" s="183"/>
      <c r="P527" s="183"/>
      <c r="Q527" s="183"/>
      <c r="R527" s="183"/>
      <c r="S527" s="183"/>
      <c r="T527" s="184"/>
      <c r="AT527" s="178" t="s">
        <v>146</v>
      </c>
      <c r="AU527" s="178" t="s">
        <v>144</v>
      </c>
      <c r="AV527" s="11" t="s">
        <v>144</v>
      </c>
      <c r="AW527" s="11" t="s">
        <v>37</v>
      </c>
      <c r="AX527" s="11" t="s">
        <v>73</v>
      </c>
      <c r="AY527" s="178" t="s">
        <v>136</v>
      </c>
    </row>
    <row r="528" spans="2:65" s="11" customFormat="1" ht="12" x14ac:dyDescent="0.35">
      <c r="B528" s="176"/>
      <c r="D528" s="177" t="s">
        <v>146</v>
      </c>
      <c r="E528" s="178" t="s">
        <v>3</v>
      </c>
      <c r="F528" s="179" t="s">
        <v>1275</v>
      </c>
      <c r="H528" s="180">
        <v>54.41</v>
      </c>
      <c r="I528" s="181"/>
      <c r="L528" s="176"/>
      <c r="M528" s="182"/>
      <c r="N528" s="183"/>
      <c r="O528" s="183"/>
      <c r="P528" s="183"/>
      <c r="Q528" s="183"/>
      <c r="R528" s="183"/>
      <c r="S528" s="183"/>
      <c r="T528" s="184"/>
      <c r="AT528" s="178" t="s">
        <v>146</v>
      </c>
      <c r="AU528" s="178" t="s">
        <v>144</v>
      </c>
      <c r="AV528" s="11" t="s">
        <v>144</v>
      </c>
      <c r="AW528" s="11" t="s">
        <v>37</v>
      </c>
      <c r="AX528" s="11" t="s">
        <v>73</v>
      </c>
      <c r="AY528" s="178" t="s">
        <v>136</v>
      </c>
    </row>
    <row r="529" spans="2:65" s="12" customFormat="1" ht="12" x14ac:dyDescent="0.35">
      <c r="B529" s="185"/>
      <c r="D529" s="186" t="s">
        <v>146</v>
      </c>
      <c r="E529" s="187" t="s">
        <v>3</v>
      </c>
      <c r="F529" s="188" t="s">
        <v>149</v>
      </c>
      <c r="H529" s="189">
        <v>262.67</v>
      </c>
      <c r="I529" s="190"/>
      <c r="L529" s="185"/>
      <c r="M529" s="191"/>
      <c r="N529" s="192"/>
      <c r="O529" s="192"/>
      <c r="P529" s="192"/>
      <c r="Q529" s="192"/>
      <c r="R529" s="192"/>
      <c r="S529" s="192"/>
      <c r="T529" s="193"/>
      <c r="AT529" s="194" t="s">
        <v>146</v>
      </c>
      <c r="AU529" s="194" t="s">
        <v>144</v>
      </c>
      <c r="AV529" s="12" t="s">
        <v>143</v>
      </c>
      <c r="AW529" s="12" t="s">
        <v>37</v>
      </c>
      <c r="AX529" s="12" t="s">
        <v>22</v>
      </c>
      <c r="AY529" s="194" t="s">
        <v>136</v>
      </c>
    </row>
    <row r="530" spans="2:65" s="1" customFormat="1" ht="22.5" customHeight="1" x14ac:dyDescent="0.35">
      <c r="B530" s="163"/>
      <c r="C530" s="201" t="s">
        <v>1276</v>
      </c>
      <c r="D530" s="201" t="s">
        <v>209</v>
      </c>
      <c r="E530" s="202" t="s">
        <v>1277</v>
      </c>
      <c r="F530" s="203" t="s">
        <v>1278</v>
      </c>
      <c r="G530" s="204" t="s">
        <v>205</v>
      </c>
      <c r="H530" s="205">
        <v>262.67</v>
      </c>
      <c r="I530" s="206"/>
      <c r="J530" s="207">
        <f>ROUND(I530*H530,2)</f>
        <v>0</v>
      </c>
      <c r="K530" s="203" t="s">
        <v>142</v>
      </c>
      <c r="L530" s="208"/>
      <c r="M530" s="209" t="s">
        <v>3</v>
      </c>
      <c r="N530" s="210" t="s">
        <v>45</v>
      </c>
      <c r="O530" s="35"/>
      <c r="P530" s="173">
        <f>O530*H530</f>
        <v>0</v>
      </c>
      <c r="Q530" s="173">
        <v>1.925E-2</v>
      </c>
      <c r="R530" s="173">
        <f>Q530*H530</f>
        <v>5.0563975000000001</v>
      </c>
      <c r="S530" s="173">
        <v>0</v>
      </c>
      <c r="T530" s="174">
        <f>S530*H530</f>
        <v>0</v>
      </c>
      <c r="AR530" s="17" t="s">
        <v>301</v>
      </c>
      <c r="AT530" s="17" t="s">
        <v>209</v>
      </c>
      <c r="AU530" s="17" t="s">
        <v>144</v>
      </c>
      <c r="AY530" s="17" t="s">
        <v>136</v>
      </c>
      <c r="BE530" s="175">
        <f>IF(N530="základní",J530,0)</f>
        <v>0</v>
      </c>
      <c r="BF530" s="175">
        <f>IF(N530="snížená",J530,0)</f>
        <v>0</v>
      </c>
      <c r="BG530" s="175">
        <f>IF(N530="zákl. přenesená",J530,0)</f>
        <v>0</v>
      </c>
      <c r="BH530" s="175">
        <f>IF(N530="sníž. přenesená",J530,0)</f>
        <v>0</v>
      </c>
      <c r="BI530" s="175">
        <f>IF(N530="nulová",J530,0)</f>
        <v>0</v>
      </c>
      <c r="BJ530" s="17" t="s">
        <v>144</v>
      </c>
      <c r="BK530" s="175">
        <f>ROUND(I530*H530,2)</f>
        <v>0</v>
      </c>
      <c r="BL530" s="17" t="s">
        <v>220</v>
      </c>
      <c r="BM530" s="17" t="s">
        <v>1279</v>
      </c>
    </row>
    <row r="531" spans="2:65" s="11" customFormat="1" ht="12" x14ac:dyDescent="0.35">
      <c r="B531" s="176"/>
      <c r="D531" s="177" t="s">
        <v>146</v>
      </c>
      <c r="E531" s="178" t="s">
        <v>3</v>
      </c>
      <c r="F531" s="179" t="s">
        <v>1280</v>
      </c>
      <c r="H531" s="180">
        <v>114.01</v>
      </c>
      <c r="I531" s="181"/>
      <c r="L531" s="176"/>
      <c r="M531" s="182"/>
      <c r="N531" s="183"/>
      <c r="O531" s="183"/>
      <c r="P531" s="183"/>
      <c r="Q531" s="183"/>
      <c r="R531" s="183"/>
      <c r="S531" s="183"/>
      <c r="T531" s="184"/>
      <c r="AT531" s="178" t="s">
        <v>146</v>
      </c>
      <c r="AU531" s="178" t="s">
        <v>144</v>
      </c>
      <c r="AV531" s="11" t="s">
        <v>144</v>
      </c>
      <c r="AW531" s="11" t="s">
        <v>37</v>
      </c>
      <c r="AX531" s="11" t="s">
        <v>73</v>
      </c>
      <c r="AY531" s="178" t="s">
        <v>136</v>
      </c>
    </row>
    <row r="532" spans="2:65" s="11" customFormat="1" ht="12" x14ac:dyDescent="0.35">
      <c r="B532" s="176"/>
      <c r="D532" s="177" t="s">
        <v>146</v>
      </c>
      <c r="E532" s="178" t="s">
        <v>3</v>
      </c>
      <c r="F532" s="179" t="s">
        <v>1281</v>
      </c>
      <c r="H532" s="180">
        <v>94.25</v>
      </c>
      <c r="I532" s="181"/>
      <c r="L532" s="176"/>
      <c r="M532" s="182"/>
      <c r="N532" s="183"/>
      <c r="O532" s="183"/>
      <c r="P532" s="183"/>
      <c r="Q532" s="183"/>
      <c r="R532" s="183"/>
      <c r="S532" s="183"/>
      <c r="T532" s="184"/>
      <c r="AT532" s="178" t="s">
        <v>146</v>
      </c>
      <c r="AU532" s="178" t="s">
        <v>144</v>
      </c>
      <c r="AV532" s="11" t="s">
        <v>144</v>
      </c>
      <c r="AW532" s="11" t="s">
        <v>37</v>
      </c>
      <c r="AX532" s="11" t="s">
        <v>73</v>
      </c>
      <c r="AY532" s="178" t="s">
        <v>136</v>
      </c>
    </row>
    <row r="533" spans="2:65" s="11" customFormat="1" ht="12" x14ac:dyDescent="0.35">
      <c r="B533" s="176"/>
      <c r="D533" s="177" t="s">
        <v>146</v>
      </c>
      <c r="E533" s="178" t="s">
        <v>3</v>
      </c>
      <c r="F533" s="179" t="s">
        <v>1282</v>
      </c>
      <c r="H533" s="180">
        <v>54.41</v>
      </c>
      <c r="I533" s="181"/>
      <c r="L533" s="176"/>
      <c r="M533" s="182"/>
      <c r="N533" s="183"/>
      <c r="O533" s="183"/>
      <c r="P533" s="183"/>
      <c r="Q533" s="183"/>
      <c r="R533" s="183"/>
      <c r="S533" s="183"/>
      <c r="T533" s="184"/>
      <c r="AT533" s="178" t="s">
        <v>146</v>
      </c>
      <c r="AU533" s="178" t="s">
        <v>144</v>
      </c>
      <c r="AV533" s="11" t="s">
        <v>144</v>
      </c>
      <c r="AW533" s="11" t="s">
        <v>37</v>
      </c>
      <c r="AX533" s="11" t="s">
        <v>73</v>
      </c>
      <c r="AY533" s="178" t="s">
        <v>136</v>
      </c>
    </row>
    <row r="534" spans="2:65" s="12" customFormat="1" ht="12" x14ac:dyDescent="0.35">
      <c r="B534" s="185"/>
      <c r="D534" s="186" t="s">
        <v>146</v>
      </c>
      <c r="E534" s="187" t="s">
        <v>3</v>
      </c>
      <c r="F534" s="188" t="s">
        <v>149</v>
      </c>
      <c r="H534" s="189">
        <v>262.67</v>
      </c>
      <c r="I534" s="190"/>
      <c r="L534" s="185"/>
      <c r="M534" s="191"/>
      <c r="N534" s="192"/>
      <c r="O534" s="192"/>
      <c r="P534" s="192"/>
      <c r="Q534" s="192"/>
      <c r="R534" s="192"/>
      <c r="S534" s="192"/>
      <c r="T534" s="193"/>
      <c r="AT534" s="194" t="s">
        <v>146</v>
      </c>
      <c r="AU534" s="194" t="s">
        <v>144</v>
      </c>
      <c r="AV534" s="12" t="s">
        <v>143</v>
      </c>
      <c r="AW534" s="12" t="s">
        <v>37</v>
      </c>
      <c r="AX534" s="12" t="s">
        <v>22</v>
      </c>
      <c r="AY534" s="194" t="s">
        <v>136</v>
      </c>
    </row>
    <row r="535" spans="2:65" s="1" customFormat="1" ht="31.5" customHeight="1" x14ac:dyDescent="0.35">
      <c r="B535" s="163"/>
      <c r="C535" s="164" t="s">
        <v>1283</v>
      </c>
      <c r="D535" s="164" t="s">
        <v>138</v>
      </c>
      <c r="E535" s="165" t="s">
        <v>1284</v>
      </c>
      <c r="F535" s="166" t="s">
        <v>1285</v>
      </c>
      <c r="G535" s="167" t="s">
        <v>180</v>
      </c>
      <c r="H535" s="168">
        <v>5.056</v>
      </c>
      <c r="I535" s="169"/>
      <c r="J535" s="170">
        <f>ROUND(I535*H535,2)</f>
        <v>0</v>
      </c>
      <c r="K535" s="166" t="s">
        <v>142</v>
      </c>
      <c r="L535" s="34"/>
      <c r="M535" s="171" t="s">
        <v>3</v>
      </c>
      <c r="N535" s="172" t="s">
        <v>45</v>
      </c>
      <c r="O535" s="35"/>
      <c r="P535" s="173">
        <f>O535*H535</f>
        <v>0</v>
      </c>
      <c r="Q535" s="173">
        <v>0</v>
      </c>
      <c r="R535" s="173">
        <f>Q535*H535</f>
        <v>0</v>
      </c>
      <c r="S535" s="173">
        <v>0</v>
      </c>
      <c r="T535" s="174">
        <f>S535*H535</f>
        <v>0</v>
      </c>
      <c r="AR535" s="17" t="s">
        <v>220</v>
      </c>
      <c r="AT535" s="17" t="s">
        <v>138</v>
      </c>
      <c r="AU535" s="17" t="s">
        <v>144</v>
      </c>
      <c r="AY535" s="17" t="s">
        <v>136</v>
      </c>
      <c r="BE535" s="175">
        <f>IF(N535="základní",J535,0)</f>
        <v>0</v>
      </c>
      <c r="BF535" s="175">
        <f>IF(N535="snížená",J535,0)</f>
        <v>0</v>
      </c>
      <c r="BG535" s="175">
        <f>IF(N535="zákl. přenesená",J535,0)</f>
        <v>0</v>
      </c>
      <c r="BH535" s="175">
        <f>IF(N535="sníž. přenesená",J535,0)</f>
        <v>0</v>
      </c>
      <c r="BI535" s="175">
        <f>IF(N535="nulová",J535,0)</f>
        <v>0</v>
      </c>
      <c r="BJ535" s="17" t="s">
        <v>144</v>
      </c>
      <c r="BK535" s="175">
        <f>ROUND(I535*H535,2)</f>
        <v>0</v>
      </c>
      <c r="BL535" s="17" t="s">
        <v>220</v>
      </c>
      <c r="BM535" s="17" t="s">
        <v>1286</v>
      </c>
    </row>
    <row r="536" spans="2:65" s="10" customFormat="1" ht="29.9" customHeight="1" x14ac:dyDescent="0.35">
      <c r="B536" s="149"/>
      <c r="D536" s="160" t="s">
        <v>72</v>
      </c>
      <c r="E536" s="161" t="s">
        <v>1287</v>
      </c>
      <c r="F536" s="161" t="s">
        <v>1288</v>
      </c>
      <c r="I536" s="152"/>
      <c r="J536" s="162">
        <f>BK536</f>
        <v>0</v>
      </c>
      <c r="L536" s="149"/>
      <c r="M536" s="154"/>
      <c r="N536" s="155"/>
      <c r="O536" s="155"/>
      <c r="P536" s="156">
        <f>SUM(P537:P545)</f>
        <v>0</v>
      </c>
      <c r="Q536" s="155"/>
      <c r="R536" s="156">
        <f>SUM(R537:R545)</f>
        <v>1.7065320000000002</v>
      </c>
      <c r="S536" s="155"/>
      <c r="T536" s="157">
        <f>SUM(T537:T545)</f>
        <v>1.533504</v>
      </c>
      <c r="AR536" s="150" t="s">
        <v>144</v>
      </c>
      <c r="AT536" s="158" t="s">
        <v>72</v>
      </c>
      <c r="AU536" s="158" t="s">
        <v>22</v>
      </c>
      <c r="AY536" s="150" t="s">
        <v>136</v>
      </c>
      <c r="BK536" s="159">
        <f>SUM(BK537:BK545)</f>
        <v>0</v>
      </c>
    </row>
    <row r="537" spans="2:65" s="1" customFormat="1" ht="22.5" customHeight="1" x14ac:dyDescent="0.35">
      <c r="B537" s="163"/>
      <c r="C537" s="164" t="s">
        <v>1289</v>
      </c>
      <c r="D537" s="164" t="s">
        <v>138</v>
      </c>
      <c r="E537" s="165" t="s">
        <v>1290</v>
      </c>
      <c r="F537" s="166" t="s">
        <v>1291</v>
      </c>
      <c r="G537" s="167" t="s">
        <v>205</v>
      </c>
      <c r="H537" s="168">
        <v>18.815999999999999</v>
      </c>
      <c r="I537" s="169"/>
      <c r="J537" s="170">
        <f>ROUND(I537*H537,2)</f>
        <v>0</v>
      </c>
      <c r="K537" s="166" t="s">
        <v>142</v>
      </c>
      <c r="L537" s="34"/>
      <c r="M537" s="171" t="s">
        <v>3</v>
      </c>
      <c r="N537" s="172" t="s">
        <v>45</v>
      </c>
      <c r="O537" s="35"/>
      <c r="P537" s="173">
        <f>O537*H537</f>
        <v>0</v>
      </c>
      <c r="Q537" s="173">
        <v>0</v>
      </c>
      <c r="R537" s="173">
        <f>Q537*H537</f>
        <v>0</v>
      </c>
      <c r="S537" s="173">
        <v>8.1500000000000003E-2</v>
      </c>
      <c r="T537" s="174">
        <f>S537*H537</f>
        <v>1.533504</v>
      </c>
      <c r="AR537" s="17" t="s">
        <v>220</v>
      </c>
      <c r="AT537" s="17" t="s">
        <v>138</v>
      </c>
      <c r="AU537" s="17" t="s">
        <v>144</v>
      </c>
      <c r="AY537" s="17" t="s">
        <v>136</v>
      </c>
      <c r="BE537" s="175">
        <f>IF(N537="základní",J537,0)</f>
        <v>0</v>
      </c>
      <c r="BF537" s="175">
        <f>IF(N537="snížená",J537,0)</f>
        <v>0</v>
      </c>
      <c r="BG537" s="175">
        <f>IF(N537="zákl. přenesená",J537,0)</f>
        <v>0</v>
      </c>
      <c r="BH537" s="175">
        <f>IF(N537="sníž. přenesená",J537,0)</f>
        <v>0</v>
      </c>
      <c r="BI537" s="175">
        <f>IF(N537="nulová",J537,0)</f>
        <v>0</v>
      </c>
      <c r="BJ537" s="17" t="s">
        <v>144</v>
      </c>
      <c r="BK537" s="175">
        <f>ROUND(I537*H537,2)</f>
        <v>0</v>
      </c>
      <c r="BL537" s="17" t="s">
        <v>220</v>
      </c>
      <c r="BM537" s="17" t="s">
        <v>1292</v>
      </c>
    </row>
    <row r="538" spans="2:65" s="1" customFormat="1" ht="31.5" customHeight="1" x14ac:dyDescent="0.35">
      <c r="B538" s="163"/>
      <c r="C538" s="164" t="s">
        <v>1293</v>
      </c>
      <c r="D538" s="164" t="s">
        <v>138</v>
      </c>
      <c r="E538" s="165" t="s">
        <v>1294</v>
      </c>
      <c r="F538" s="166" t="s">
        <v>1295</v>
      </c>
      <c r="G538" s="167" t="s">
        <v>205</v>
      </c>
      <c r="H538" s="168">
        <v>110.886</v>
      </c>
      <c r="I538" s="169"/>
      <c r="J538" s="170">
        <f>ROUND(I538*H538,2)</f>
        <v>0</v>
      </c>
      <c r="K538" s="166" t="s">
        <v>142</v>
      </c>
      <c r="L538" s="34"/>
      <c r="M538" s="171" t="s">
        <v>3</v>
      </c>
      <c r="N538" s="172" t="s">
        <v>45</v>
      </c>
      <c r="O538" s="35"/>
      <c r="P538" s="173">
        <f>O538*H538</f>
        <v>0</v>
      </c>
      <c r="Q538" s="173">
        <v>3.0000000000000001E-3</v>
      </c>
      <c r="R538" s="173">
        <f>Q538*H538</f>
        <v>0.33265800000000001</v>
      </c>
      <c r="S538" s="173">
        <v>0</v>
      </c>
      <c r="T538" s="174">
        <f>S538*H538</f>
        <v>0</v>
      </c>
      <c r="AR538" s="17" t="s">
        <v>220</v>
      </c>
      <c r="AT538" s="17" t="s">
        <v>138</v>
      </c>
      <c r="AU538" s="17" t="s">
        <v>144</v>
      </c>
      <c r="AY538" s="17" t="s">
        <v>136</v>
      </c>
      <c r="BE538" s="175">
        <f>IF(N538="základní",J538,0)</f>
        <v>0</v>
      </c>
      <c r="BF538" s="175">
        <f>IF(N538="snížená",J538,0)</f>
        <v>0</v>
      </c>
      <c r="BG538" s="175">
        <f>IF(N538="zákl. přenesená",J538,0)</f>
        <v>0</v>
      </c>
      <c r="BH538" s="175">
        <f>IF(N538="sníž. přenesená",J538,0)</f>
        <v>0</v>
      </c>
      <c r="BI538" s="175">
        <f>IF(N538="nulová",J538,0)</f>
        <v>0</v>
      </c>
      <c r="BJ538" s="17" t="s">
        <v>144</v>
      </c>
      <c r="BK538" s="175">
        <f>ROUND(I538*H538,2)</f>
        <v>0</v>
      </c>
      <c r="BL538" s="17" t="s">
        <v>220</v>
      </c>
      <c r="BM538" s="17" t="s">
        <v>1296</v>
      </c>
    </row>
    <row r="539" spans="2:65" s="11" customFormat="1" ht="12" x14ac:dyDescent="0.35">
      <c r="B539" s="176"/>
      <c r="D539" s="177" t="s">
        <v>146</v>
      </c>
      <c r="E539" s="178" t="s">
        <v>3</v>
      </c>
      <c r="F539" s="179" t="s">
        <v>1297</v>
      </c>
      <c r="H539" s="180">
        <v>23.411999999999999</v>
      </c>
      <c r="I539" s="181"/>
      <c r="L539" s="176"/>
      <c r="M539" s="182"/>
      <c r="N539" s="183"/>
      <c r="O539" s="183"/>
      <c r="P539" s="183"/>
      <c r="Q539" s="183"/>
      <c r="R539" s="183"/>
      <c r="S539" s="183"/>
      <c r="T539" s="184"/>
      <c r="AT539" s="178" t="s">
        <v>146</v>
      </c>
      <c r="AU539" s="178" t="s">
        <v>144</v>
      </c>
      <c r="AV539" s="11" t="s">
        <v>144</v>
      </c>
      <c r="AW539" s="11" t="s">
        <v>37</v>
      </c>
      <c r="AX539" s="11" t="s">
        <v>73</v>
      </c>
      <c r="AY539" s="178" t="s">
        <v>136</v>
      </c>
    </row>
    <row r="540" spans="2:65" s="11" customFormat="1" ht="12" x14ac:dyDescent="0.35">
      <c r="B540" s="176"/>
      <c r="D540" s="177" t="s">
        <v>146</v>
      </c>
      <c r="E540" s="178" t="s">
        <v>3</v>
      </c>
      <c r="F540" s="179" t="s">
        <v>1298</v>
      </c>
      <c r="H540" s="180">
        <v>42.834000000000003</v>
      </c>
      <c r="I540" s="181"/>
      <c r="L540" s="176"/>
      <c r="M540" s="182"/>
      <c r="N540" s="183"/>
      <c r="O540" s="183"/>
      <c r="P540" s="183"/>
      <c r="Q540" s="183"/>
      <c r="R540" s="183"/>
      <c r="S540" s="183"/>
      <c r="T540" s="184"/>
      <c r="AT540" s="178" t="s">
        <v>146</v>
      </c>
      <c r="AU540" s="178" t="s">
        <v>144</v>
      </c>
      <c r="AV540" s="11" t="s">
        <v>144</v>
      </c>
      <c r="AW540" s="11" t="s">
        <v>37</v>
      </c>
      <c r="AX540" s="11" t="s">
        <v>73</v>
      </c>
      <c r="AY540" s="178" t="s">
        <v>136</v>
      </c>
    </row>
    <row r="541" spans="2:65" s="11" customFormat="1" ht="12" x14ac:dyDescent="0.35">
      <c r="B541" s="176"/>
      <c r="D541" s="177" t="s">
        <v>146</v>
      </c>
      <c r="E541" s="178" t="s">
        <v>3</v>
      </c>
      <c r="F541" s="179" t="s">
        <v>1299</v>
      </c>
      <c r="H541" s="180">
        <v>44.64</v>
      </c>
      <c r="I541" s="181"/>
      <c r="L541" s="176"/>
      <c r="M541" s="182"/>
      <c r="N541" s="183"/>
      <c r="O541" s="183"/>
      <c r="P541" s="183"/>
      <c r="Q541" s="183"/>
      <c r="R541" s="183"/>
      <c r="S541" s="183"/>
      <c r="T541" s="184"/>
      <c r="AT541" s="178" t="s">
        <v>146</v>
      </c>
      <c r="AU541" s="178" t="s">
        <v>144</v>
      </c>
      <c r="AV541" s="11" t="s">
        <v>144</v>
      </c>
      <c r="AW541" s="11" t="s">
        <v>37</v>
      </c>
      <c r="AX541" s="11" t="s">
        <v>73</v>
      </c>
      <c r="AY541" s="178" t="s">
        <v>136</v>
      </c>
    </row>
    <row r="542" spans="2:65" s="12" customFormat="1" ht="12" x14ac:dyDescent="0.35">
      <c r="B542" s="185"/>
      <c r="D542" s="186" t="s">
        <v>146</v>
      </c>
      <c r="E542" s="187" t="s">
        <v>3</v>
      </c>
      <c r="F542" s="188" t="s">
        <v>149</v>
      </c>
      <c r="H542" s="189">
        <v>110.886</v>
      </c>
      <c r="I542" s="190"/>
      <c r="L542" s="185"/>
      <c r="M542" s="191"/>
      <c r="N542" s="192"/>
      <c r="O542" s="192"/>
      <c r="P542" s="192"/>
      <c r="Q542" s="192"/>
      <c r="R542" s="192"/>
      <c r="S542" s="192"/>
      <c r="T542" s="193"/>
      <c r="AT542" s="194" t="s">
        <v>146</v>
      </c>
      <c r="AU542" s="194" t="s">
        <v>144</v>
      </c>
      <c r="AV542" s="12" t="s">
        <v>143</v>
      </c>
      <c r="AW542" s="12" t="s">
        <v>37</v>
      </c>
      <c r="AX542" s="12" t="s">
        <v>22</v>
      </c>
      <c r="AY542" s="194" t="s">
        <v>136</v>
      </c>
    </row>
    <row r="543" spans="2:65" s="1" customFormat="1" ht="22.5" customHeight="1" x14ac:dyDescent="0.35">
      <c r="B543" s="163"/>
      <c r="C543" s="201" t="s">
        <v>1300</v>
      </c>
      <c r="D543" s="201" t="s">
        <v>209</v>
      </c>
      <c r="E543" s="202" t="s">
        <v>1301</v>
      </c>
      <c r="F543" s="203" t="s">
        <v>1302</v>
      </c>
      <c r="G543" s="204" t="s">
        <v>205</v>
      </c>
      <c r="H543" s="205">
        <v>116.43</v>
      </c>
      <c r="I543" s="206"/>
      <c r="J543" s="207">
        <f>ROUND(I543*H543,2)</f>
        <v>0</v>
      </c>
      <c r="K543" s="203" t="s">
        <v>142</v>
      </c>
      <c r="L543" s="208"/>
      <c r="M543" s="209" t="s">
        <v>3</v>
      </c>
      <c r="N543" s="210" t="s">
        <v>45</v>
      </c>
      <c r="O543" s="35"/>
      <c r="P543" s="173">
        <f>O543*H543</f>
        <v>0</v>
      </c>
      <c r="Q543" s="173">
        <v>1.18E-2</v>
      </c>
      <c r="R543" s="173">
        <f>Q543*H543</f>
        <v>1.373874</v>
      </c>
      <c r="S543" s="173">
        <v>0</v>
      </c>
      <c r="T543" s="174">
        <f>S543*H543</f>
        <v>0</v>
      </c>
      <c r="AR543" s="17" t="s">
        <v>301</v>
      </c>
      <c r="AT543" s="17" t="s">
        <v>209</v>
      </c>
      <c r="AU543" s="17" t="s">
        <v>144</v>
      </c>
      <c r="AY543" s="17" t="s">
        <v>136</v>
      </c>
      <c r="BE543" s="175">
        <f>IF(N543="základní",J543,0)</f>
        <v>0</v>
      </c>
      <c r="BF543" s="175">
        <f>IF(N543="snížená",J543,0)</f>
        <v>0</v>
      </c>
      <c r="BG543" s="175">
        <f>IF(N543="zákl. přenesená",J543,0)</f>
        <v>0</v>
      </c>
      <c r="BH543" s="175">
        <f>IF(N543="sníž. přenesená",J543,0)</f>
        <v>0</v>
      </c>
      <c r="BI543" s="175">
        <f>IF(N543="nulová",J543,0)</f>
        <v>0</v>
      </c>
      <c r="BJ543" s="17" t="s">
        <v>144</v>
      </c>
      <c r="BK543" s="175">
        <f>ROUND(I543*H543,2)</f>
        <v>0</v>
      </c>
      <c r="BL543" s="17" t="s">
        <v>220</v>
      </c>
      <c r="BM543" s="17" t="s">
        <v>1303</v>
      </c>
    </row>
    <row r="544" spans="2:65" s="11" customFormat="1" ht="12" x14ac:dyDescent="0.35">
      <c r="B544" s="176"/>
      <c r="D544" s="186" t="s">
        <v>146</v>
      </c>
      <c r="E544" s="200" t="s">
        <v>3</v>
      </c>
      <c r="F544" s="195" t="s">
        <v>1304</v>
      </c>
      <c r="H544" s="196">
        <v>116.43</v>
      </c>
      <c r="I544" s="181"/>
      <c r="L544" s="176"/>
      <c r="M544" s="182"/>
      <c r="N544" s="183"/>
      <c r="O544" s="183"/>
      <c r="P544" s="183"/>
      <c r="Q544" s="183"/>
      <c r="R544" s="183"/>
      <c r="S544" s="183"/>
      <c r="T544" s="184"/>
      <c r="AT544" s="178" t="s">
        <v>146</v>
      </c>
      <c r="AU544" s="178" t="s">
        <v>144</v>
      </c>
      <c r="AV544" s="11" t="s">
        <v>144</v>
      </c>
      <c r="AW544" s="11" t="s">
        <v>37</v>
      </c>
      <c r="AX544" s="11" t="s">
        <v>22</v>
      </c>
      <c r="AY544" s="178" t="s">
        <v>136</v>
      </c>
    </row>
    <row r="545" spans="2:65" s="1" customFormat="1" ht="31.5" customHeight="1" x14ac:dyDescent="0.35">
      <c r="B545" s="163"/>
      <c r="C545" s="164" t="s">
        <v>1305</v>
      </c>
      <c r="D545" s="164" t="s">
        <v>138</v>
      </c>
      <c r="E545" s="165" t="s">
        <v>1306</v>
      </c>
      <c r="F545" s="166" t="s">
        <v>1307</v>
      </c>
      <c r="G545" s="167" t="s">
        <v>180</v>
      </c>
      <c r="H545" s="168">
        <v>1.7070000000000001</v>
      </c>
      <c r="I545" s="169"/>
      <c r="J545" s="170">
        <f>ROUND(I545*H545,2)</f>
        <v>0</v>
      </c>
      <c r="K545" s="166" t="s">
        <v>142</v>
      </c>
      <c r="L545" s="34"/>
      <c r="M545" s="171" t="s">
        <v>3</v>
      </c>
      <c r="N545" s="172" t="s">
        <v>45</v>
      </c>
      <c r="O545" s="35"/>
      <c r="P545" s="173">
        <f>O545*H545</f>
        <v>0</v>
      </c>
      <c r="Q545" s="173">
        <v>0</v>
      </c>
      <c r="R545" s="173">
        <f>Q545*H545</f>
        <v>0</v>
      </c>
      <c r="S545" s="173">
        <v>0</v>
      </c>
      <c r="T545" s="174">
        <f>S545*H545</f>
        <v>0</v>
      </c>
      <c r="AR545" s="17" t="s">
        <v>220</v>
      </c>
      <c r="AT545" s="17" t="s">
        <v>138</v>
      </c>
      <c r="AU545" s="17" t="s">
        <v>144</v>
      </c>
      <c r="AY545" s="17" t="s">
        <v>136</v>
      </c>
      <c r="BE545" s="175">
        <f>IF(N545="základní",J545,0)</f>
        <v>0</v>
      </c>
      <c r="BF545" s="175">
        <f>IF(N545="snížená",J545,0)</f>
        <v>0</v>
      </c>
      <c r="BG545" s="175">
        <f>IF(N545="zákl. přenesená",J545,0)</f>
        <v>0</v>
      </c>
      <c r="BH545" s="175">
        <f>IF(N545="sníž. přenesená",J545,0)</f>
        <v>0</v>
      </c>
      <c r="BI545" s="175">
        <f>IF(N545="nulová",J545,0)</f>
        <v>0</v>
      </c>
      <c r="BJ545" s="17" t="s">
        <v>144</v>
      </c>
      <c r="BK545" s="175">
        <f>ROUND(I545*H545,2)</f>
        <v>0</v>
      </c>
      <c r="BL545" s="17" t="s">
        <v>220</v>
      </c>
      <c r="BM545" s="17" t="s">
        <v>1308</v>
      </c>
    </row>
    <row r="546" spans="2:65" s="10" customFormat="1" ht="29.9" customHeight="1" x14ac:dyDescent="0.35">
      <c r="B546" s="149"/>
      <c r="D546" s="160" t="s">
        <v>72</v>
      </c>
      <c r="E546" s="161" t="s">
        <v>795</v>
      </c>
      <c r="F546" s="161" t="s">
        <v>796</v>
      </c>
      <c r="I546" s="152"/>
      <c r="J546" s="162">
        <f>BK546</f>
        <v>0</v>
      </c>
      <c r="L546" s="149"/>
      <c r="M546" s="154"/>
      <c r="N546" s="155"/>
      <c r="O546" s="155"/>
      <c r="P546" s="156">
        <f>SUM(P547:P552)</f>
        <v>0</v>
      </c>
      <c r="Q546" s="155"/>
      <c r="R546" s="156">
        <f>SUM(R547:R552)</f>
        <v>0.37250043999999993</v>
      </c>
      <c r="S546" s="155"/>
      <c r="T546" s="157">
        <f>SUM(T547:T552)</f>
        <v>0</v>
      </c>
      <c r="AR546" s="150" t="s">
        <v>144</v>
      </c>
      <c r="AT546" s="158" t="s">
        <v>72</v>
      </c>
      <c r="AU546" s="158" t="s">
        <v>22</v>
      </c>
      <c r="AY546" s="150" t="s">
        <v>136</v>
      </c>
      <c r="BK546" s="159">
        <f>SUM(BK547:BK552)</f>
        <v>0</v>
      </c>
    </row>
    <row r="547" spans="2:65" s="1" customFormat="1" ht="31.5" customHeight="1" x14ac:dyDescent="0.35">
      <c r="B547" s="163"/>
      <c r="C547" s="164" t="s">
        <v>1309</v>
      </c>
      <c r="D547" s="164" t="s">
        <v>138</v>
      </c>
      <c r="E547" s="165" t="s">
        <v>798</v>
      </c>
      <c r="F547" s="166" t="s">
        <v>799</v>
      </c>
      <c r="G547" s="167" t="s">
        <v>205</v>
      </c>
      <c r="H547" s="168">
        <v>1432.694</v>
      </c>
      <c r="I547" s="169"/>
      <c r="J547" s="170">
        <f>ROUND(I547*H547,2)</f>
        <v>0</v>
      </c>
      <c r="K547" s="166" t="s">
        <v>142</v>
      </c>
      <c r="L547" s="34"/>
      <c r="M547" s="171" t="s">
        <v>3</v>
      </c>
      <c r="N547" s="172" t="s">
        <v>45</v>
      </c>
      <c r="O547" s="35"/>
      <c r="P547" s="173">
        <f>O547*H547</f>
        <v>0</v>
      </c>
      <c r="Q547" s="173">
        <v>2.5999999999999998E-4</v>
      </c>
      <c r="R547" s="173">
        <f>Q547*H547</f>
        <v>0.37250043999999993</v>
      </c>
      <c r="S547" s="173">
        <v>0</v>
      </c>
      <c r="T547" s="174">
        <f>S547*H547</f>
        <v>0</v>
      </c>
      <c r="AR547" s="17" t="s">
        <v>220</v>
      </c>
      <c r="AT547" s="17" t="s">
        <v>138</v>
      </c>
      <c r="AU547" s="17" t="s">
        <v>144</v>
      </c>
      <c r="AY547" s="17" t="s">
        <v>136</v>
      </c>
      <c r="BE547" s="175">
        <f>IF(N547="základní",J547,0)</f>
        <v>0</v>
      </c>
      <c r="BF547" s="175">
        <f>IF(N547="snížená",J547,0)</f>
        <v>0</v>
      </c>
      <c r="BG547" s="175">
        <f>IF(N547="zákl. přenesená",J547,0)</f>
        <v>0</v>
      </c>
      <c r="BH547" s="175">
        <f>IF(N547="sníž. přenesená",J547,0)</f>
        <v>0</v>
      </c>
      <c r="BI547" s="175">
        <f>IF(N547="nulová",J547,0)</f>
        <v>0</v>
      </c>
      <c r="BJ547" s="17" t="s">
        <v>144</v>
      </c>
      <c r="BK547" s="175">
        <f>ROUND(I547*H547,2)</f>
        <v>0</v>
      </c>
      <c r="BL547" s="17" t="s">
        <v>220</v>
      </c>
      <c r="BM547" s="17" t="s">
        <v>800</v>
      </c>
    </row>
    <row r="548" spans="2:65" s="11" customFormat="1" ht="12" x14ac:dyDescent="0.35">
      <c r="B548" s="176"/>
      <c r="D548" s="177" t="s">
        <v>146</v>
      </c>
      <c r="E548" s="178" t="s">
        <v>3</v>
      </c>
      <c r="F548" s="179" t="s">
        <v>1310</v>
      </c>
      <c r="H548" s="180">
        <v>60.89</v>
      </c>
      <c r="I548" s="181"/>
      <c r="L548" s="176"/>
      <c r="M548" s="182"/>
      <c r="N548" s="183"/>
      <c r="O548" s="183"/>
      <c r="P548" s="183"/>
      <c r="Q548" s="183"/>
      <c r="R548" s="183"/>
      <c r="S548" s="183"/>
      <c r="T548" s="184"/>
      <c r="AT548" s="178" t="s">
        <v>146</v>
      </c>
      <c r="AU548" s="178" t="s">
        <v>144</v>
      </c>
      <c r="AV548" s="11" t="s">
        <v>144</v>
      </c>
      <c r="AW548" s="11" t="s">
        <v>37</v>
      </c>
      <c r="AX548" s="11" t="s">
        <v>73</v>
      </c>
      <c r="AY548" s="178" t="s">
        <v>136</v>
      </c>
    </row>
    <row r="549" spans="2:65" s="11" customFormat="1" ht="12" x14ac:dyDescent="0.35">
      <c r="B549" s="176"/>
      <c r="D549" s="177" t="s">
        <v>146</v>
      </c>
      <c r="E549" s="178" t="s">
        <v>3</v>
      </c>
      <c r="F549" s="179" t="s">
        <v>1311</v>
      </c>
      <c r="H549" s="180">
        <v>139.30000000000001</v>
      </c>
      <c r="I549" s="181"/>
      <c r="L549" s="176"/>
      <c r="M549" s="182"/>
      <c r="N549" s="183"/>
      <c r="O549" s="183"/>
      <c r="P549" s="183"/>
      <c r="Q549" s="183"/>
      <c r="R549" s="183"/>
      <c r="S549" s="183"/>
      <c r="T549" s="184"/>
      <c r="AT549" s="178" t="s">
        <v>146</v>
      </c>
      <c r="AU549" s="178" t="s">
        <v>144</v>
      </c>
      <c r="AV549" s="11" t="s">
        <v>144</v>
      </c>
      <c r="AW549" s="11" t="s">
        <v>37</v>
      </c>
      <c r="AX549" s="11" t="s">
        <v>73</v>
      </c>
      <c r="AY549" s="178" t="s">
        <v>136</v>
      </c>
    </row>
    <row r="550" spans="2:65" s="11" customFormat="1" ht="12" x14ac:dyDescent="0.35">
      <c r="B550" s="176"/>
      <c r="D550" s="177" t="s">
        <v>146</v>
      </c>
      <c r="E550" s="178" t="s">
        <v>3</v>
      </c>
      <c r="F550" s="179" t="s">
        <v>1312</v>
      </c>
      <c r="H550" s="180">
        <v>125.31</v>
      </c>
      <c r="I550" s="181"/>
      <c r="L550" s="176"/>
      <c r="M550" s="182"/>
      <c r="N550" s="183"/>
      <c r="O550" s="183"/>
      <c r="P550" s="183"/>
      <c r="Q550" s="183"/>
      <c r="R550" s="183"/>
      <c r="S550" s="183"/>
      <c r="T550" s="184"/>
      <c r="AT550" s="178" t="s">
        <v>146</v>
      </c>
      <c r="AU550" s="178" t="s">
        <v>144</v>
      </c>
      <c r="AV550" s="11" t="s">
        <v>144</v>
      </c>
      <c r="AW550" s="11" t="s">
        <v>37</v>
      </c>
      <c r="AX550" s="11" t="s">
        <v>73</v>
      </c>
      <c r="AY550" s="178" t="s">
        <v>136</v>
      </c>
    </row>
    <row r="551" spans="2:65" s="11" customFormat="1" ht="12" x14ac:dyDescent="0.35">
      <c r="B551" s="176"/>
      <c r="D551" s="177" t="s">
        <v>146</v>
      </c>
      <c r="E551" s="178" t="s">
        <v>3</v>
      </c>
      <c r="F551" s="179" t="s">
        <v>1313</v>
      </c>
      <c r="H551" s="180">
        <v>1107.194</v>
      </c>
      <c r="I551" s="181"/>
      <c r="L551" s="176"/>
      <c r="M551" s="182"/>
      <c r="N551" s="183"/>
      <c r="O551" s="183"/>
      <c r="P551" s="183"/>
      <c r="Q551" s="183"/>
      <c r="R551" s="183"/>
      <c r="S551" s="183"/>
      <c r="T551" s="184"/>
      <c r="AT551" s="178" t="s">
        <v>146</v>
      </c>
      <c r="AU551" s="178" t="s">
        <v>144</v>
      </c>
      <c r="AV551" s="11" t="s">
        <v>144</v>
      </c>
      <c r="AW551" s="11" t="s">
        <v>37</v>
      </c>
      <c r="AX551" s="11" t="s">
        <v>73</v>
      </c>
      <c r="AY551" s="178" t="s">
        <v>136</v>
      </c>
    </row>
    <row r="552" spans="2:65" s="12" customFormat="1" ht="12" x14ac:dyDescent="0.35">
      <c r="B552" s="185"/>
      <c r="D552" s="177" t="s">
        <v>146</v>
      </c>
      <c r="E552" s="197" t="s">
        <v>3</v>
      </c>
      <c r="F552" s="198" t="s">
        <v>149</v>
      </c>
      <c r="H552" s="199">
        <v>1432.694</v>
      </c>
      <c r="I552" s="190"/>
      <c r="L552" s="185"/>
      <c r="M552" s="230"/>
      <c r="N552" s="231"/>
      <c r="O552" s="231"/>
      <c r="P552" s="231"/>
      <c r="Q552" s="231"/>
      <c r="R552" s="231"/>
      <c r="S552" s="231"/>
      <c r="T552" s="232"/>
      <c r="AT552" s="194" t="s">
        <v>146</v>
      </c>
      <c r="AU552" s="194" t="s">
        <v>144</v>
      </c>
      <c r="AV552" s="12" t="s">
        <v>143</v>
      </c>
      <c r="AW552" s="12" t="s">
        <v>37</v>
      </c>
      <c r="AX552" s="12" t="s">
        <v>22</v>
      </c>
      <c r="AY552" s="194" t="s">
        <v>136</v>
      </c>
    </row>
    <row r="553" spans="2:65" s="1" customFormat="1" ht="7" customHeight="1" x14ac:dyDescent="0.35">
      <c r="B553" s="49"/>
      <c r="C553" s="50"/>
      <c r="D553" s="50"/>
      <c r="E553" s="50"/>
      <c r="F553" s="50"/>
      <c r="G553" s="50"/>
      <c r="H553" s="50"/>
      <c r="I553" s="116"/>
      <c r="J553" s="50"/>
      <c r="K553" s="50"/>
      <c r="L553" s="34"/>
    </row>
  </sheetData>
  <autoFilter ref="C99:K99" xr:uid="{6B607F39-1BC6-41D2-8D28-1E5C67C45412}"/>
  <mergeCells count="9">
    <mergeCell ref="E90:H90"/>
    <mergeCell ref="E92:H92"/>
    <mergeCell ref="G1:H1"/>
    <mergeCell ref="L2:V2"/>
    <mergeCell ref="E7:H7"/>
    <mergeCell ref="E9:H9"/>
    <mergeCell ref="E24:H24"/>
    <mergeCell ref="E45:H45"/>
    <mergeCell ref="E47:H47"/>
  </mergeCells>
  <hyperlinks>
    <hyperlink ref="F1:G1" location="C2" tooltip="Krycí list soupisu" display="1) Krycí list soupisu" xr:uid="{44EDE5E1-F4F6-4B05-9971-57F0BE537C08}"/>
    <hyperlink ref="G1:H1" location="C54" tooltip="Rekapitulace" display="2) Rekapitulace" xr:uid="{714DF8BB-5F7E-4C17-914A-25CBEF138473}"/>
    <hyperlink ref="J1" location="C99" tooltip="Soupis prací" display="3) Soupis prací" xr:uid="{26BF3839-B3ED-4606-BF7D-7274976CEDD9}"/>
    <hyperlink ref="L1:V1" location="'Rekapitulace stavby'!C2" tooltip="Rekapitulace stavby" display="Rekapitulace stavby" xr:uid="{C3031B92-644D-44AA-8020-1D1270586617}"/>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E8814-4F53-4D9A-8E81-0C4E1D6321A6}">
  <sheetPr>
    <pageSetUpPr fitToPage="1"/>
  </sheetPr>
  <dimension ref="B1:K216"/>
  <sheetViews>
    <sheetView showGridLines="0" zoomScaleNormal="100" workbookViewId="0"/>
  </sheetViews>
  <sheetFormatPr defaultRowHeight="12" x14ac:dyDescent="0.35"/>
  <cols>
    <col min="1" max="1" width="8.375" style="285" customWidth="1"/>
    <col min="2" max="2" width="1.625" style="285" customWidth="1"/>
    <col min="3" max="4" width="5" style="285" customWidth="1"/>
    <col min="5" max="5" width="11.625" style="285" customWidth="1"/>
    <col min="6" max="6" width="9.125" style="285" customWidth="1"/>
    <col min="7" max="7" width="5" style="285" customWidth="1"/>
    <col min="8" max="8" width="77.875" style="285" customWidth="1"/>
    <col min="9" max="10" width="20" style="285" customWidth="1"/>
    <col min="11" max="11" width="1.625" style="285" customWidth="1"/>
    <col min="12" max="256" width="9" style="285"/>
    <col min="257" max="257" width="8.375" style="285" customWidth="1"/>
    <col min="258" max="258" width="1.625" style="285" customWidth="1"/>
    <col min="259" max="260" width="5" style="285" customWidth="1"/>
    <col min="261" max="261" width="11.625" style="285" customWidth="1"/>
    <col min="262" max="262" width="9.125" style="285" customWidth="1"/>
    <col min="263" max="263" width="5" style="285" customWidth="1"/>
    <col min="264" max="264" width="77.875" style="285" customWidth="1"/>
    <col min="265" max="266" width="20" style="285" customWidth="1"/>
    <col min="267" max="267" width="1.625" style="285" customWidth="1"/>
    <col min="268" max="512" width="9" style="285"/>
    <col min="513" max="513" width="8.375" style="285" customWidth="1"/>
    <col min="514" max="514" width="1.625" style="285" customWidth="1"/>
    <col min="515" max="516" width="5" style="285" customWidth="1"/>
    <col min="517" max="517" width="11.625" style="285" customWidth="1"/>
    <col min="518" max="518" width="9.125" style="285" customWidth="1"/>
    <col min="519" max="519" width="5" style="285" customWidth="1"/>
    <col min="520" max="520" width="77.875" style="285" customWidth="1"/>
    <col min="521" max="522" width="20" style="285" customWidth="1"/>
    <col min="523" max="523" width="1.625" style="285" customWidth="1"/>
    <col min="524" max="768" width="9" style="285"/>
    <col min="769" max="769" width="8.375" style="285" customWidth="1"/>
    <col min="770" max="770" width="1.625" style="285" customWidth="1"/>
    <col min="771" max="772" width="5" style="285" customWidth="1"/>
    <col min="773" max="773" width="11.625" style="285" customWidth="1"/>
    <col min="774" max="774" width="9.125" style="285" customWidth="1"/>
    <col min="775" max="775" width="5" style="285" customWidth="1"/>
    <col min="776" max="776" width="77.875" style="285" customWidth="1"/>
    <col min="777" max="778" width="20" style="285" customWidth="1"/>
    <col min="779" max="779" width="1.625" style="285" customWidth="1"/>
    <col min="780" max="1024" width="9" style="285"/>
    <col min="1025" max="1025" width="8.375" style="285" customWidth="1"/>
    <col min="1026" max="1026" width="1.625" style="285" customWidth="1"/>
    <col min="1027" max="1028" width="5" style="285" customWidth="1"/>
    <col min="1029" max="1029" width="11.625" style="285" customWidth="1"/>
    <col min="1030" max="1030" width="9.125" style="285" customWidth="1"/>
    <col min="1031" max="1031" width="5" style="285" customWidth="1"/>
    <col min="1032" max="1032" width="77.875" style="285" customWidth="1"/>
    <col min="1033" max="1034" width="20" style="285" customWidth="1"/>
    <col min="1035" max="1035" width="1.625" style="285" customWidth="1"/>
    <col min="1036" max="1280" width="9" style="285"/>
    <col min="1281" max="1281" width="8.375" style="285" customWidth="1"/>
    <col min="1282" max="1282" width="1.625" style="285" customWidth="1"/>
    <col min="1283" max="1284" width="5" style="285" customWidth="1"/>
    <col min="1285" max="1285" width="11.625" style="285" customWidth="1"/>
    <col min="1286" max="1286" width="9.125" style="285" customWidth="1"/>
    <col min="1287" max="1287" width="5" style="285" customWidth="1"/>
    <col min="1288" max="1288" width="77.875" style="285" customWidth="1"/>
    <col min="1289" max="1290" width="20" style="285" customWidth="1"/>
    <col min="1291" max="1291" width="1.625" style="285" customWidth="1"/>
    <col min="1292" max="1536" width="9" style="285"/>
    <col min="1537" max="1537" width="8.375" style="285" customWidth="1"/>
    <col min="1538" max="1538" width="1.625" style="285" customWidth="1"/>
    <col min="1539" max="1540" width="5" style="285" customWidth="1"/>
    <col min="1541" max="1541" width="11.625" style="285" customWidth="1"/>
    <col min="1542" max="1542" width="9.125" style="285" customWidth="1"/>
    <col min="1543" max="1543" width="5" style="285" customWidth="1"/>
    <col min="1544" max="1544" width="77.875" style="285" customWidth="1"/>
    <col min="1545" max="1546" width="20" style="285" customWidth="1"/>
    <col min="1547" max="1547" width="1.625" style="285" customWidth="1"/>
    <col min="1548" max="1792" width="9" style="285"/>
    <col min="1793" max="1793" width="8.375" style="285" customWidth="1"/>
    <col min="1794" max="1794" width="1.625" style="285" customWidth="1"/>
    <col min="1795" max="1796" width="5" style="285" customWidth="1"/>
    <col min="1797" max="1797" width="11.625" style="285" customWidth="1"/>
    <col min="1798" max="1798" width="9.125" style="285" customWidth="1"/>
    <col min="1799" max="1799" width="5" style="285" customWidth="1"/>
    <col min="1800" max="1800" width="77.875" style="285" customWidth="1"/>
    <col min="1801" max="1802" width="20" style="285" customWidth="1"/>
    <col min="1803" max="1803" width="1.625" style="285" customWidth="1"/>
    <col min="1804" max="2048" width="9" style="285"/>
    <col min="2049" max="2049" width="8.375" style="285" customWidth="1"/>
    <col min="2050" max="2050" width="1.625" style="285" customWidth="1"/>
    <col min="2051" max="2052" width="5" style="285" customWidth="1"/>
    <col min="2053" max="2053" width="11.625" style="285" customWidth="1"/>
    <col min="2054" max="2054" width="9.125" style="285" customWidth="1"/>
    <col min="2055" max="2055" width="5" style="285" customWidth="1"/>
    <col min="2056" max="2056" width="77.875" style="285" customWidth="1"/>
    <col min="2057" max="2058" width="20" style="285" customWidth="1"/>
    <col min="2059" max="2059" width="1.625" style="285" customWidth="1"/>
    <col min="2060" max="2304" width="9" style="285"/>
    <col min="2305" max="2305" width="8.375" style="285" customWidth="1"/>
    <col min="2306" max="2306" width="1.625" style="285" customWidth="1"/>
    <col min="2307" max="2308" width="5" style="285" customWidth="1"/>
    <col min="2309" max="2309" width="11.625" style="285" customWidth="1"/>
    <col min="2310" max="2310" width="9.125" style="285" customWidth="1"/>
    <col min="2311" max="2311" width="5" style="285" customWidth="1"/>
    <col min="2312" max="2312" width="77.875" style="285" customWidth="1"/>
    <col min="2313" max="2314" width="20" style="285" customWidth="1"/>
    <col min="2315" max="2315" width="1.625" style="285" customWidth="1"/>
    <col min="2316" max="2560" width="9" style="285"/>
    <col min="2561" max="2561" width="8.375" style="285" customWidth="1"/>
    <col min="2562" max="2562" width="1.625" style="285" customWidth="1"/>
    <col min="2563" max="2564" width="5" style="285" customWidth="1"/>
    <col min="2565" max="2565" width="11.625" style="285" customWidth="1"/>
    <col min="2566" max="2566" width="9.125" style="285" customWidth="1"/>
    <col min="2567" max="2567" width="5" style="285" customWidth="1"/>
    <col min="2568" max="2568" width="77.875" style="285" customWidth="1"/>
    <col min="2569" max="2570" width="20" style="285" customWidth="1"/>
    <col min="2571" max="2571" width="1.625" style="285" customWidth="1"/>
    <col min="2572" max="2816" width="9" style="285"/>
    <col min="2817" max="2817" width="8.375" style="285" customWidth="1"/>
    <col min="2818" max="2818" width="1.625" style="285" customWidth="1"/>
    <col min="2819" max="2820" width="5" style="285" customWidth="1"/>
    <col min="2821" max="2821" width="11.625" style="285" customWidth="1"/>
    <col min="2822" max="2822" width="9.125" style="285" customWidth="1"/>
    <col min="2823" max="2823" width="5" style="285" customWidth="1"/>
    <col min="2824" max="2824" width="77.875" style="285" customWidth="1"/>
    <col min="2825" max="2826" width="20" style="285" customWidth="1"/>
    <col min="2827" max="2827" width="1.625" style="285" customWidth="1"/>
    <col min="2828" max="3072" width="9" style="285"/>
    <col min="3073" max="3073" width="8.375" style="285" customWidth="1"/>
    <col min="3074" max="3074" width="1.625" style="285" customWidth="1"/>
    <col min="3075" max="3076" width="5" style="285" customWidth="1"/>
    <col min="3077" max="3077" width="11.625" style="285" customWidth="1"/>
    <col min="3078" max="3078" width="9.125" style="285" customWidth="1"/>
    <col min="3079" max="3079" width="5" style="285" customWidth="1"/>
    <col min="3080" max="3080" width="77.875" style="285" customWidth="1"/>
    <col min="3081" max="3082" width="20" style="285" customWidth="1"/>
    <col min="3083" max="3083" width="1.625" style="285" customWidth="1"/>
    <col min="3084" max="3328" width="9" style="285"/>
    <col min="3329" max="3329" width="8.375" style="285" customWidth="1"/>
    <col min="3330" max="3330" width="1.625" style="285" customWidth="1"/>
    <col min="3331" max="3332" width="5" style="285" customWidth="1"/>
    <col min="3333" max="3333" width="11.625" style="285" customWidth="1"/>
    <col min="3334" max="3334" width="9.125" style="285" customWidth="1"/>
    <col min="3335" max="3335" width="5" style="285" customWidth="1"/>
    <col min="3336" max="3336" width="77.875" style="285" customWidth="1"/>
    <col min="3337" max="3338" width="20" style="285" customWidth="1"/>
    <col min="3339" max="3339" width="1.625" style="285" customWidth="1"/>
    <col min="3340" max="3584" width="9" style="285"/>
    <col min="3585" max="3585" width="8.375" style="285" customWidth="1"/>
    <col min="3586" max="3586" width="1.625" style="285" customWidth="1"/>
    <col min="3587" max="3588" width="5" style="285" customWidth="1"/>
    <col min="3589" max="3589" width="11.625" style="285" customWidth="1"/>
    <col min="3590" max="3590" width="9.125" style="285" customWidth="1"/>
    <col min="3591" max="3591" width="5" style="285" customWidth="1"/>
    <col min="3592" max="3592" width="77.875" style="285" customWidth="1"/>
    <col min="3593" max="3594" width="20" style="285" customWidth="1"/>
    <col min="3595" max="3595" width="1.625" style="285" customWidth="1"/>
    <col min="3596" max="3840" width="9" style="285"/>
    <col min="3841" max="3841" width="8.375" style="285" customWidth="1"/>
    <col min="3842" max="3842" width="1.625" style="285" customWidth="1"/>
    <col min="3843" max="3844" width="5" style="285" customWidth="1"/>
    <col min="3845" max="3845" width="11.625" style="285" customWidth="1"/>
    <col min="3846" max="3846" width="9.125" style="285" customWidth="1"/>
    <col min="3847" max="3847" width="5" style="285" customWidth="1"/>
    <col min="3848" max="3848" width="77.875" style="285" customWidth="1"/>
    <col min="3849" max="3850" width="20" style="285" customWidth="1"/>
    <col min="3851" max="3851" width="1.625" style="285" customWidth="1"/>
    <col min="3852" max="4096" width="9" style="285"/>
    <col min="4097" max="4097" width="8.375" style="285" customWidth="1"/>
    <col min="4098" max="4098" width="1.625" style="285" customWidth="1"/>
    <col min="4099" max="4100" width="5" style="285" customWidth="1"/>
    <col min="4101" max="4101" width="11.625" style="285" customWidth="1"/>
    <col min="4102" max="4102" width="9.125" style="285" customWidth="1"/>
    <col min="4103" max="4103" width="5" style="285" customWidth="1"/>
    <col min="4104" max="4104" width="77.875" style="285" customWidth="1"/>
    <col min="4105" max="4106" width="20" style="285" customWidth="1"/>
    <col min="4107" max="4107" width="1.625" style="285" customWidth="1"/>
    <col min="4108" max="4352" width="9" style="285"/>
    <col min="4353" max="4353" width="8.375" style="285" customWidth="1"/>
    <col min="4354" max="4354" width="1.625" style="285" customWidth="1"/>
    <col min="4355" max="4356" width="5" style="285" customWidth="1"/>
    <col min="4357" max="4357" width="11.625" style="285" customWidth="1"/>
    <col min="4358" max="4358" width="9.125" style="285" customWidth="1"/>
    <col min="4359" max="4359" width="5" style="285" customWidth="1"/>
    <col min="4360" max="4360" width="77.875" style="285" customWidth="1"/>
    <col min="4361" max="4362" width="20" style="285" customWidth="1"/>
    <col min="4363" max="4363" width="1.625" style="285" customWidth="1"/>
    <col min="4364" max="4608" width="9" style="285"/>
    <col min="4609" max="4609" width="8.375" style="285" customWidth="1"/>
    <col min="4610" max="4610" width="1.625" style="285" customWidth="1"/>
    <col min="4611" max="4612" width="5" style="285" customWidth="1"/>
    <col min="4613" max="4613" width="11.625" style="285" customWidth="1"/>
    <col min="4614" max="4614" width="9.125" style="285" customWidth="1"/>
    <col min="4615" max="4615" width="5" style="285" customWidth="1"/>
    <col min="4616" max="4616" width="77.875" style="285" customWidth="1"/>
    <col min="4617" max="4618" width="20" style="285" customWidth="1"/>
    <col min="4619" max="4619" width="1.625" style="285" customWidth="1"/>
    <col min="4620" max="4864" width="9" style="285"/>
    <col min="4865" max="4865" width="8.375" style="285" customWidth="1"/>
    <col min="4866" max="4866" width="1.625" style="285" customWidth="1"/>
    <col min="4867" max="4868" width="5" style="285" customWidth="1"/>
    <col min="4869" max="4869" width="11.625" style="285" customWidth="1"/>
    <col min="4870" max="4870" width="9.125" style="285" customWidth="1"/>
    <col min="4871" max="4871" width="5" style="285" customWidth="1"/>
    <col min="4872" max="4872" width="77.875" style="285" customWidth="1"/>
    <col min="4873" max="4874" width="20" style="285" customWidth="1"/>
    <col min="4875" max="4875" width="1.625" style="285" customWidth="1"/>
    <col min="4876" max="5120" width="9" style="285"/>
    <col min="5121" max="5121" width="8.375" style="285" customWidth="1"/>
    <col min="5122" max="5122" width="1.625" style="285" customWidth="1"/>
    <col min="5123" max="5124" width="5" style="285" customWidth="1"/>
    <col min="5125" max="5125" width="11.625" style="285" customWidth="1"/>
    <col min="5126" max="5126" width="9.125" style="285" customWidth="1"/>
    <col min="5127" max="5127" width="5" style="285" customWidth="1"/>
    <col min="5128" max="5128" width="77.875" style="285" customWidth="1"/>
    <col min="5129" max="5130" width="20" style="285" customWidth="1"/>
    <col min="5131" max="5131" width="1.625" style="285" customWidth="1"/>
    <col min="5132" max="5376" width="9" style="285"/>
    <col min="5377" max="5377" width="8.375" style="285" customWidth="1"/>
    <col min="5378" max="5378" width="1.625" style="285" customWidth="1"/>
    <col min="5379" max="5380" width="5" style="285" customWidth="1"/>
    <col min="5381" max="5381" width="11.625" style="285" customWidth="1"/>
    <col min="5382" max="5382" width="9.125" style="285" customWidth="1"/>
    <col min="5383" max="5383" width="5" style="285" customWidth="1"/>
    <col min="5384" max="5384" width="77.875" style="285" customWidth="1"/>
    <col min="5385" max="5386" width="20" style="285" customWidth="1"/>
    <col min="5387" max="5387" width="1.625" style="285" customWidth="1"/>
    <col min="5388" max="5632" width="9" style="285"/>
    <col min="5633" max="5633" width="8.375" style="285" customWidth="1"/>
    <col min="5634" max="5634" width="1.625" style="285" customWidth="1"/>
    <col min="5635" max="5636" width="5" style="285" customWidth="1"/>
    <col min="5637" max="5637" width="11.625" style="285" customWidth="1"/>
    <col min="5638" max="5638" width="9.125" style="285" customWidth="1"/>
    <col min="5639" max="5639" width="5" style="285" customWidth="1"/>
    <col min="5640" max="5640" width="77.875" style="285" customWidth="1"/>
    <col min="5641" max="5642" width="20" style="285" customWidth="1"/>
    <col min="5643" max="5643" width="1.625" style="285" customWidth="1"/>
    <col min="5644" max="5888" width="9" style="285"/>
    <col min="5889" max="5889" width="8.375" style="285" customWidth="1"/>
    <col min="5890" max="5890" width="1.625" style="285" customWidth="1"/>
    <col min="5891" max="5892" width="5" style="285" customWidth="1"/>
    <col min="5893" max="5893" width="11.625" style="285" customWidth="1"/>
    <col min="5894" max="5894" width="9.125" style="285" customWidth="1"/>
    <col min="5895" max="5895" width="5" style="285" customWidth="1"/>
    <col min="5896" max="5896" width="77.875" style="285" customWidth="1"/>
    <col min="5897" max="5898" width="20" style="285" customWidth="1"/>
    <col min="5899" max="5899" width="1.625" style="285" customWidth="1"/>
    <col min="5900" max="6144" width="9" style="285"/>
    <col min="6145" max="6145" width="8.375" style="285" customWidth="1"/>
    <col min="6146" max="6146" width="1.625" style="285" customWidth="1"/>
    <col min="6147" max="6148" width="5" style="285" customWidth="1"/>
    <col min="6149" max="6149" width="11.625" style="285" customWidth="1"/>
    <col min="6150" max="6150" width="9.125" style="285" customWidth="1"/>
    <col min="6151" max="6151" width="5" style="285" customWidth="1"/>
    <col min="6152" max="6152" width="77.875" style="285" customWidth="1"/>
    <col min="6153" max="6154" width="20" style="285" customWidth="1"/>
    <col min="6155" max="6155" width="1.625" style="285" customWidth="1"/>
    <col min="6156" max="6400" width="9" style="285"/>
    <col min="6401" max="6401" width="8.375" style="285" customWidth="1"/>
    <col min="6402" max="6402" width="1.625" style="285" customWidth="1"/>
    <col min="6403" max="6404" width="5" style="285" customWidth="1"/>
    <col min="6405" max="6405" width="11.625" style="285" customWidth="1"/>
    <col min="6406" max="6406" width="9.125" style="285" customWidth="1"/>
    <col min="6407" max="6407" width="5" style="285" customWidth="1"/>
    <col min="6408" max="6408" width="77.875" style="285" customWidth="1"/>
    <col min="6409" max="6410" width="20" style="285" customWidth="1"/>
    <col min="6411" max="6411" width="1.625" style="285" customWidth="1"/>
    <col min="6412" max="6656" width="9" style="285"/>
    <col min="6657" max="6657" width="8.375" style="285" customWidth="1"/>
    <col min="6658" max="6658" width="1.625" style="285" customWidth="1"/>
    <col min="6659" max="6660" width="5" style="285" customWidth="1"/>
    <col min="6661" max="6661" width="11.625" style="285" customWidth="1"/>
    <col min="6662" max="6662" width="9.125" style="285" customWidth="1"/>
    <col min="6663" max="6663" width="5" style="285" customWidth="1"/>
    <col min="6664" max="6664" width="77.875" style="285" customWidth="1"/>
    <col min="6665" max="6666" width="20" style="285" customWidth="1"/>
    <col min="6667" max="6667" width="1.625" style="285" customWidth="1"/>
    <col min="6668" max="6912" width="9" style="285"/>
    <col min="6913" max="6913" width="8.375" style="285" customWidth="1"/>
    <col min="6914" max="6914" width="1.625" style="285" customWidth="1"/>
    <col min="6915" max="6916" width="5" style="285" customWidth="1"/>
    <col min="6917" max="6917" width="11.625" style="285" customWidth="1"/>
    <col min="6918" max="6918" width="9.125" style="285" customWidth="1"/>
    <col min="6919" max="6919" width="5" style="285" customWidth="1"/>
    <col min="6920" max="6920" width="77.875" style="285" customWidth="1"/>
    <col min="6921" max="6922" width="20" style="285" customWidth="1"/>
    <col min="6923" max="6923" width="1.625" style="285" customWidth="1"/>
    <col min="6924" max="7168" width="9" style="285"/>
    <col min="7169" max="7169" width="8.375" style="285" customWidth="1"/>
    <col min="7170" max="7170" width="1.625" style="285" customWidth="1"/>
    <col min="7171" max="7172" width="5" style="285" customWidth="1"/>
    <col min="7173" max="7173" width="11.625" style="285" customWidth="1"/>
    <col min="7174" max="7174" width="9.125" style="285" customWidth="1"/>
    <col min="7175" max="7175" width="5" style="285" customWidth="1"/>
    <col min="7176" max="7176" width="77.875" style="285" customWidth="1"/>
    <col min="7177" max="7178" width="20" style="285" customWidth="1"/>
    <col min="7179" max="7179" width="1.625" style="285" customWidth="1"/>
    <col min="7180" max="7424" width="9" style="285"/>
    <col min="7425" max="7425" width="8.375" style="285" customWidth="1"/>
    <col min="7426" max="7426" width="1.625" style="285" customWidth="1"/>
    <col min="7427" max="7428" width="5" style="285" customWidth="1"/>
    <col min="7429" max="7429" width="11.625" style="285" customWidth="1"/>
    <col min="7430" max="7430" width="9.125" style="285" customWidth="1"/>
    <col min="7431" max="7431" width="5" style="285" customWidth="1"/>
    <col min="7432" max="7432" width="77.875" style="285" customWidth="1"/>
    <col min="7433" max="7434" width="20" style="285" customWidth="1"/>
    <col min="7435" max="7435" width="1.625" style="285" customWidth="1"/>
    <col min="7436" max="7680" width="9" style="285"/>
    <col min="7681" max="7681" width="8.375" style="285" customWidth="1"/>
    <col min="7682" max="7682" width="1.625" style="285" customWidth="1"/>
    <col min="7683" max="7684" width="5" style="285" customWidth="1"/>
    <col min="7685" max="7685" width="11.625" style="285" customWidth="1"/>
    <col min="7686" max="7686" width="9.125" style="285" customWidth="1"/>
    <col min="7687" max="7687" width="5" style="285" customWidth="1"/>
    <col min="7688" max="7688" width="77.875" style="285" customWidth="1"/>
    <col min="7689" max="7690" width="20" style="285" customWidth="1"/>
    <col min="7691" max="7691" width="1.625" style="285" customWidth="1"/>
    <col min="7692" max="7936" width="9" style="285"/>
    <col min="7937" max="7937" width="8.375" style="285" customWidth="1"/>
    <col min="7938" max="7938" width="1.625" style="285" customWidth="1"/>
    <col min="7939" max="7940" width="5" style="285" customWidth="1"/>
    <col min="7941" max="7941" width="11.625" style="285" customWidth="1"/>
    <col min="7942" max="7942" width="9.125" style="285" customWidth="1"/>
    <col min="7943" max="7943" width="5" style="285" customWidth="1"/>
    <col min="7944" max="7944" width="77.875" style="285" customWidth="1"/>
    <col min="7945" max="7946" width="20" style="285" customWidth="1"/>
    <col min="7947" max="7947" width="1.625" style="285" customWidth="1"/>
    <col min="7948" max="8192" width="9" style="285"/>
    <col min="8193" max="8193" width="8.375" style="285" customWidth="1"/>
    <col min="8194" max="8194" width="1.625" style="285" customWidth="1"/>
    <col min="8195" max="8196" width="5" style="285" customWidth="1"/>
    <col min="8197" max="8197" width="11.625" style="285" customWidth="1"/>
    <col min="8198" max="8198" width="9.125" style="285" customWidth="1"/>
    <col min="8199" max="8199" width="5" style="285" customWidth="1"/>
    <col min="8200" max="8200" width="77.875" style="285" customWidth="1"/>
    <col min="8201" max="8202" width="20" style="285" customWidth="1"/>
    <col min="8203" max="8203" width="1.625" style="285" customWidth="1"/>
    <col min="8204" max="8448" width="9" style="285"/>
    <col min="8449" max="8449" width="8.375" style="285" customWidth="1"/>
    <col min="8450" max="8450" width="1.625" style="285" customWidth="1"/>
    <col min="8451" max="8452" width="5" style="285" customWidth="1"/>
    <col min="8453" max="8453" width="11.625" style="285" customWidth="1"/>
    <col min="8454" max="8454" width="9.125" style="285" customWidth="1"/>
    <col min="8455" max="8455" width="5" style="285" customWidth="1"/>
    <col min="8456" max="8456" width="77.875" style="285" customWidth="1"/>
    <col min="8457" max="8458" width="20" style="285" customWidth="1"/>
    <col min="8459" max="8459" width="1.625" style="285" customWidth="1"/>
    <col min="8460" max="8704" width="9" style="285"/>
    <col min="8705" max="8705" width="8.375" style="285" customWidth="1"/>
    <col min="8706" max="8706" width="1.625" style="285" customWidth="1"/>
    <col min="8707" max="8708" width="5" style="285" customWidth="1"/>
    <col min="8709" max="8709" width="11.625" style="285" customWidth="1"/>
    <col min="8710" max="8710" width="9.125" style="285" customWidth="1"/>
    <col min="8711" max="8711" width="5" style="285" customWidth="1"/>
    <col min="8712" max="8712" width="77.875" style="285" customWidth="1"/>
    <col min="8713" max="8714" width="20" style="285" customWidth="1"/>
    <col min="8715" max="8715" width="1.625" style="285" customWidth="1"/>
    <col min="8716" max="8960" width="9" style="285"/>
    <col min="8961" max="8961" width="8.375" style="285" customWidth="1"/>
    <col min="8962" max="8962" width="1.625" style="285" customWidth="1"/>
    <col min="8963" max="8964" width="5" style="285" customWidth="1"/>
    <col min="8965" max="8965" width="11.625" style="285" customWidth="1"/>
    <col min="8966" max="8966" width="9.125" style="285" customWidth="1"/>
    <col min="8967" max="8967" width="5" style="285" customWidth="1"/>
    <col min="8968" max="8968" width="77.875" style="285" customWidth="1"/>
    <col min="8969" max="8970" width="20" style="285" customWidth="1"/>
    <col min="8971" max="8971" width="1.625" style="285" customWidth="1"/>
    <col min="8972" max="9216" width="9" style="285"/>
    <col min="9217" max="9217" width="8.375" style="285" customWidth="1"/>
    <col min="9218" max="9218" width="1.625" style="285" customWidth="1"/>
    <col min="9219" max="9220" width="5" style="285" customWidth="1"/>
    <col min="9221" max="9221" width="11.625" style="285" customWidth="1"/>
    <col min="9222" max="9222" width="9.125" style="285" customWidth="1"/>
    <col min="9223" max="9223" width="5" style="285" customWidth="1"/>
    <col min="9224" max="9224" width="77.875" style="285" customWidth="1"/>
    <col min="9225" max="9226" width="20" style="285" customWidth="1"/>
    <col min="9227" max="9227" width="1.625" style="285" customWidth="1"/>
    <col min="9228" max="9472" width="9" style="285"/>
    <col min="9473" max="9473" width="8.375" style="285" customWidth="1"/>
    <col min="9474" max="9474" width="1.625" style="285" customWidth="1"/>
    <col min="9475" max="9476" width="5" style="285" customWidth="1"/>
    <col min="9477" max="9477" width="11.625" style="285" customWidth="1"/>
    <col min="9478" max="9478" width="9.125" style="285" customWidth="1"/>
    <col min="9479" max="9479" width="5" style="285" customWidth="1"/>
    <col min="9480" max="9480" width="77.875" style="285" customWidth="1"/>
    <col min="9481" max="9482" width="20" style="285" customWidth="1"/>
    <col min="9483" max="9483" width="1.625" style="285" customWidth="1"/>
    <col min="9484" max="9728" width="9" style="285"/>
    <col min="9729" max="9729" width="8.375" style="285" customWidth="1"/>
    <col min="9730" max="9730" width="1.625" style="285" customWidth="1"/>
    <col min="9731" max="9732" width="5" style="285" customWidth="1"/>
    <col min="9733" max="9733" width="11.625" style="285" customWidth="1"/>
    <col min="9734" max="9734" width="9.125" style="285" customWidth="1"/>
    <col min="9735" max="9735" width="5" style="285" customWidth="1"/>
    <col min="9736" max="9736" width="77.875" style="285" customWidth="1"/>
    <col min="9737" max="9738" width="20" style="285" customWidth="1"/>
    <col min="9739" max="9739" width="1.625" style="285" customWidth="1"/>
    <col min="9740" max="9984" width="9" style="285"/>
    <col min="9985" max="9985" width="8.375" style="285" customWidth="1"/>
    <col min="9986" max="9986" width="1.625" style="285" customWidth="1"/>
    <col min="9987" max="9988" width="5" style="285" customWidth="1"/>
    <col min="9989" max="9989" width="11.625" style="285" customWidth="1"/>
    <col min="9990" max="9990" width="9.125" style="285" customWidth="1"/>
    <col min="9991" max="9991" width="5" style="285" customWidth="1"/>
    <col min="9992" max="9992" width="77.875" style="285" customWidth="1"/>
    <col min="9993" max="9994" width="20" style="285" customWidth="1"/>
    <col min="9995" max="9995" width="1.625" style="285" customWidth="1"/>
    <col min="9996" max="10240" width="9" style="285"/>
    <col min="10241" max="10241" width="8.375" style="285" customWidth="1"/>
    <col min="10242" max="10242" width="1.625" style="285" customWidth="1"/>
    <col min="10243" max="10244" width="5" style="285" customWidth="1"/>
    <col min="10245" max="10245" width="11.625" style="285" customWidth="1"/>
    <col min="10246" max="10246" width="9.125" style="285" customWidth="1"/>
    <col min="10247" max="10247" width="5" style="285" customWidth="1"/>
    <col min="10248" max="10248" width="77.875" style="285" customWidth="1"/>
    <col min="10249" max="10250" width="20" style="285" customWidth="1"/>
    <col min="10251" max="10251" width="1.625" style="285" customWidth="1"/>
    <col min="10252" max="10496" width="9" style="285"/>
    <col min="10497" max="10497" width="8.375" style="285" customWidth="1"/>
    <col min="10498" max="10498" width="1.625" style="285" customWidth="1"/>
    <col min="10499" max="10500" width="5" style="285" customWidth="1"/>
    <col min="10501" max="10501" width="11.625" style="285" customWidth="1"/>
    <col min="10502" max="10502" width="9.125" style="285" customWidth="1"/>
    <col min="10503" max="10503" width="5" style="285" customWidth="1"/>
    <col min="10504" max="10504" width="77.875" style="285" customWidth="1"/>
    <col min="10505" max="10506" width="20" style="285" customWidth="1"/>
    <col min="10507" max="10507" width="1.625" style="285" customWidth="1"/>
    <col min="10508" max="10752" width="9" style="285"/>
    <col min="10753" max="10753" width="8.375" style="285" customWidth="1"/>
    <col min="10754" max="10754" width="1.625" style="285" customWidth="1"/>
    <col min="10755" max="10756" width="5" style="285" customWidth="1"/>
    <col min="10757" max="10757" width="11.625" style="285" customWidth="1"/>
    <col min="10758" max="10758" width="9.125" style="285" customWidth="1"/>
    <col min="10759" max="10759" width="5" style="285" customWidth="1"/>
    <col min="10760" max="10760" width="77.875" style="285" customWidth="1"/>
    <col min="10761" max="10762" width="20" style="285" customWidth="1"/>
    <col min="10763" max="10763" width="1.625" style="285" customWidth="1"/>
    <col min="10764" max="11008" width="9" style="285"/>
    <col min="11009" max="11009" width="8.375" style="285" customWidth="1"/>
    <col min="11010" max="11010" width="1.625" style="285" customWidth="1"/>
    <col min="11011" max="11012" width="5" style="285" customWidth="1"/>
    <col min="11013" max="11013" width="11.625" style="285" customWidth="1"/>
    <col min="11014" max="11014" width="9.125" style="285" customWidth="1"/>
    <col min="11015" max="11015" width="5" style="285" customWidth="1"/>
    <col min="11016" max="11016" width="77.875" style="285" customWidth="1"/>
    <col min="11017" max="11018" width="20" style="285" customWidth="1"/>
    <col min="11019" max="11019" width="1.625" style="285" customWidth="1"/>
    <col min="11020" max="11264" width="9" style="285"/>
    <col min="11265" max="11265" width="8.375" style="285" customWidth="1"/>
    <col min="11266" max="11266" width="1.625" style="285" customWidth="1"/>
    <col min="11267" max="11268" width="5" style="285" customWidth="1"/>
    <col min="11269" max="11269" width="11.625" style="285" customWidth="1"/>
    <col min="11270" max="11270" width="9.125" style="285" customWidth="1"/>
    <col min="11271" max="11271" width="5" style="285" customWidth="1"/>
    <col min="11272" max="11272" width="77.875" style="285" customWidth="1"/>
    <col min="11273" max="11274" width="20" style="285" customWidth="1"/>
    <col min="11275" max="11275" width="1.625" style="285" customWidth="1"/>
    <col min="11276" max="11520" width="9" style="285"/>
    <col min="11521" max="11521" width="8.375" style="285" customWidth="1"/>
    <col min="11522" max="11522" width="1.625" style="285" customWidth="1"/>
    <col min="11523" max="11524" width="5" style="285" customWidth="1"/>
    <col min="11525" max="11525" width="11.625" style="285" customWidth="1"/>
    <col min="11526" max="11526" width="9.125" style="285" customWidth="1"/>
    <col min="11527" max="11527" width="5" style="285" customWidth="1"/>
    <col min="11528" max="11528" width="77.875" style="285" customWidth="1"/>
    <col min="11529" max="11530" width="20" style="285" customWidth="1"/>
    <col min="11531" max="11531" width="1.625" style="285" customWidth="1"/>
    <col min="11532" max="11776" width="9" style="285"/>
    <col min="11777" max="11777" width="8.375" style="285" customWidth="1"/>
    <col min="11778" max="11778" width="1.625" style="285" customWidth="1"/>
    <col min="11779" max="11780" width="5" style="285" customWidth="1"/>
    <col min="11781" max="11781" width="11.625" style="285" customWidth="1"/>
    <col min="11782" max="11782" width="9.125" style="285" customWidth="1"/>
    <col min="11783" max="11783" width="5" style="285" customWidth="1"/>
    <col min="11784" max="11784" width="77.875" style="285" customWidth="1"/>
    <col min="11785" max="11786" width="20" style="285" customWidth="1"/>
    <col min="11787" max="11787" width="1.625" style="285" customWidth="1"/>
    <col min="11788" max="12032" width="9" style="285"/>
    <col min="12033" max="12033" width="8.375" style="285" customWidth="1"/>
    <col min="12034" max="12034" width="1.625" style="285" customWidth="1"/>
    <col min="12035" max="12036" width="5" style="285" customWidth="1"/>
    <col min="12037" max="12037" width="11.625" style="285" customWidth="1"/>
    <col min="12038" max="12038" width="9.125" style="285" customWidth="1"/>
    <col min="12039" max="12039" width="5" style="285" customWidth="1"/>
    <col min="12040" max="12040" width="77.875" style="285" customWidth="1"/>
    <col min="12041" max="12042" width="20" style="285" customWidth="1"/>
    <col min="12043" max="12043" width="1.625" style="285" customWidth="1"/>
    <col min="12044" max="12288" width="9" style="285"/>
    <col min="12289" max="12289" width="8.375" style="285" customWidth="1"/>
    <col min="12290" max="12290" width="1.625" style="285" customWidth="1"/>
    <col min="12291" max="12292" width="5" style="285" customWidth="1"/>
    <col min="12293" max="12293" width="11.625" style="285" customWidth="1"/>
    <col min="12294" max="12294" width="9.125" style="285" customWidth="1"/>
    <col min="12295" max="12295" width="5" style="285" customWidth="1"/>
    <col min="12296" max="12296" width="77.875" style="285" customWidth="1"/>
    <col min="12297" max="12298" width="20" style="285" customWidth="1"/>
    <col min="12299" max="12299" width="1.625" style="285" customWidth="1"/>
    <col min="12300" max="12544" width="9" style="285"/>
    <col min="12545" max="12545" width="8.375" style="285" customWidth="1"/>
    <col min="12546" max="12546" width="1.625" style="285" customWidth="1"/>
    <col min="12547" max="12548" width="5" style="285" customWidth="1"/>
    <col min="12549" max="12549" width="11.625" style="285" customWidth="1"/>
    <col min="12550" max="12550" width="9.125" style="285" customWidth="1"/>
    <col min="12551" max="12551" width="5" style="285" customWidth="1"/>
    <col min="12552" max="12552" width="77.875" style="285" customWidth="1"/>
    <col min="12553" max="12554" width="20" style="285" customWidth="1"/>
    <col min="12555" max="12555" width="1.625" style="285" customWidth="1"/>
    <col min="12556" max="12800" width="9" style="285"/>
    <col min="12801" max="12801" width="8.375" style="285" customWidth="1"/>
    <col min="12802" max="12802" width="1.625" style="285" customWidth="1"/>
    <col min="12803" max="12804" width="5" style="285" customWidth="1"/>
    <col min="12805" max="12805" width="11.625" style="285" customWidth="1"/>
    <col min="12806" max="12806" width="9.125" style="285" customWidth="1"/>
    <col min="12807" max="12807" width="5" style="285" customWidth="1"/>
    <col min="12808" max="12808" width="77.875" style="285" customWidth="1"/>
    <col min="12809" max="12810" width="20" style="285" customWidth="1"/>
    <col min="12811" max="12811" width="1.625" style="285" customWidth="1"/>
    <col min="12812" max="13056" width="9" style="285"/>
    <col min="13057" max="13057" width="8.375" style="285" customWidth="1"/>
    <col min="13058" max="13058" width="1.625" style="285" customWidth="1"/>
    <col min="13059" max="13060" width="5" style="285" customWidth="1"/>
    <col min="13061" max="13061" width="11.625" style="285" customWidth="1"/>
    <col min="13062" max="13062" width="9.125" style="285" customWidth="1"/>
    <col min="13063" max="13063" width="5" style="285" customWidth="1"/>
    <col min="13064" max="13064" width="77.875" style="285" customWidth="1"/>
    <col min="13065" max="13066" width="20" style="285" customWidth="1"/>
    <col min="13067" max="13067" width="1.625" style="285" customWidth="1"/>
    <col min="13068" max="13312" width="9" style="285"/>
    <col min="13313" max="13313" width="8.375" style="285" customWidth="1"/>
    <col min="13314" max="13314" width="1.625" style="285" customWidth="1"/>
    <col min="13315" max="13316" width="5" style="285" customWidth="1"/>
    <col min="13317" max="13317" width="11.625" style="285" customWidth="1"/>
    <col min="13318" max="13318" width="9.125" style="285" customWidth="1"/>
    <col min="13319" max="13319" width="5" style="285" customWidth="1"/>
    <col min="13320" max="13320" width="77.875" style="285" customWidth="1"/>
    <col min="13321" max="13322" width="20" style="285" customWidth="1"/>
    <col min="13323" max="13323" width="1.625" style="285" customWidth="1"/>
    <col min="13324" max="13568" width="9" style="285"/>
    <col min="13569" max="13569" width="8.375" style="285" customWidth="1"/>
    <col min="13570" max="13570" width="1.625" style="285" customWidth="1"/>
    <col min="13571" max="13572" width="5" style="285" customWidth="1"/>
    <col min="13573" max="13573" width="11.625" style="285" customWidth="1"/>
    <col min="13574" max="13574" width="9.125" style="285" customWidth="1"/>
    <col min="13575" max="13575" width="5" style="285" customWidth="1"/>
    <col min="13576" max="13576" width="77.875" style="285" customWidth="1"/>
    <col min="13577" max="13578" width="20" style="285" customWidth="1"/>
    <col min="13579" max="13579" width="1.625" style="285" customWidth="1"/>
    <col min="13580" max="13824" width="9" style="285"/>
    <col min="13825" max="13825" width="8.375" style="285" customWidth="1"/>
    <col min="13826" max="13826" width="1.625" style="285" customWidth="1"/>
    <col min="13827" max="13828" width="5" style="285" customWidth="1"/>
    <col min="13829" max="13829" width="11.625" style="285" customWidth="1"/>
    <col min="13830" max="13830" width="9.125" style="285" customWidth="1"/>
    <col min="13831" max="13831" width="5" style="285" customWidth="1"/>
    <col min="13832" max="13832" width="77.875" style="285" customWidth="1"/>
    <col min="13833" max="13834" width="20" style="285" customWidth="1"/>
    <col min="13835" max="13835" width="1.625" style="285" customWidth="1"/>
    <col min="13836" max="14080" width="9" style="285"/>
    <col min="14081" max="14081" width="8.375" style="285" customWidth="1"/>
    <col min="14082" max="14082" width="1.625" style="285" customWidth="1"/>
    <col min="14083" max="14084" width="5" style="285" customWidth="1"/>
    <col min="14085" max="14085" width="11.625" style="285" customWidth="1"/>
    <col min="14086" max="14086" width="9.125" style="285" customWidth="1"/>
    <col min="14087" max="14087" width="5" style="285" customWidth="1"/>
    <col min="14088" max="14088" width="77.875" style="285" customWidth="1"/>
    <col min="14089" max="14090" width="20" style="285" customWidth="1"/>
    <col min="14091" max="14091" width="1.625" style="285" customWidth="1"/>
    <col min="14092" max="14336" width="9" style="285"/>
    <col min="14337" max="14337" width="8.375" style="285" customWidth="1"/>
    <col min="14338" max="14338" width="1.625" style="285" customWidth="1"/>
    <col min="14339" max="14340" width="5" style="285" customWidth="1"/>
    <col min="14341" max="14341" width="11.625" style="285" customWidth="1"/>
    <col min="14342" max="14342" width="9.125" style="285" customWidth="1"/>
    <col min="14343" max="14343" width="5" style="285" customWidth="1"/>
    <col min="14344" max="14344" width="77.875" style="285" customWidth="1"/>
    <col min="14345" max="14346" width="20" style="285" customWidth="1"/>
    <col min="14347" max="14347" width="1.625" style="285" customWidth="1"/>
    <col min="14348" max="14592" width="9" style="285"/>
    <col min="14593" max="14593" width="8.375" style="285" customWidth="1"/>
    <col min="14594" max="14594" width="1.625" style="285" customWidth="1"/>
    <col min="14595" max="14596" width="5" style="285" customWidth="1"/>
    <col min="14597" max="14597" width="11.625" style="285" customWidth="1"/>
    <col min="14598" max="14598" width="9.125" style="285" customWidth="1"/>
    <col min="14599" max="14599" width="5" style="285" customWidth="1"/>
    <col min="14600" max="14600" width="77.875" style="285" customWidth="1"/>
    <col min="14601" max="14602" width="20" style="285" customWidth="1"/>
    <col min="14603" max="14603" width="1.625" style="285" customWidth="1"/>
    <col min="14604" max="14848" width="9" style="285"/>
    <col min="14849" max="14849" width="8.375" style="285" customWidth="1"/>
    <col min="14850" max="14850" width="1.625" style="285" customWidth="1"/>
    <col min="14851" max="14852" width="5" style="285" customWidth="1"/>
    <col min="14853" max="14853" width="11.625" style="285" customWidth="1"/>
    <col min="14854" max="14854" width="9.125" style="285" customWidth="1"/>
    <col min="14855" max="14855" width="5" style="285" customWidth="1"/>
    <col min="14856" max="14856" width="77.875" style="285" customWidth="1"/>
    <col min="14857" max="14858" width="20" style="285" customWidth="1"/>
    <col min="14859" max="14859" width="1.625" style="285" customWidth="1"/>
    <col min="14860" max="15104" width="9" style="285"/>
    <col min="15105" max="15105" width="8.375" style="285" customWidth="1"/>
    <col min="15106" max="15106" width="1.625" style="285" customWidth="1"/>
    <col min="15107" max="15108" width="5" style="285" customWidth="1"/>
    <col min="15109" max="15109" width="11.625" style="285" customWidth="1"/>
    <col min="15110" max="15110" width="9.125" style="285" customWidth="1"/>
    <col min="15111" max="15111" width="5" style="285" customWidth="1"/>
    <col min="15112" max="15112" width="77.875" style="285" customWidth="1"/>
    <col min="15113" max="15114" width="20" style="285" customWidth="1"/>
    <col min="15115" max="15115" width="1.625" style="285" customWidth="1"/>
    <col min="15116" max="15360" width="9" style="285"/>
    <col min="15361" max="15361" width="8.375" style="285" customWidth="1"/>
    <col min="15362" max="15362" width="1.625" style="285" customWidth="1"/>
    <col min="15363" max="15364" width="5" style="285" customWidth="1"/>
    <col min="15365" max="15365" width="11.625" style="285" customWidth="1"/>
    <col min="15366" max="15366" width="9.125" style="285" customWidth="1"/>
    <col min="15367" max="15367" width="5" style="285" customWidth="1"/>
    <col min="15368" max="15368" width="77.875" style="285" customWidth="1"/>
    <col min="15369" max="15370" width="20" style="285" customWidth="1"/>
    <col min="15371" max="15371" width="1.625" style="285" customWidth="1"/>
    <col min="15372" max="15616" width="9" style="285"/>
    <col min="15617" max="15617" width="8.375" style="285" customWidth="1"/>
    <col min="15618" max="15618" width="1.625" style="285" customWidth="1"/>
    <col min="15619" max="15620" width="5" style="285" customWidth="1"/>
    <col min="15621" max="15621" width="11.625" style="285" customWidth="1"/>
    <col min="15622" max="15622" width="9.125" style="285" customWidth="1"/>
    <col min="15623" max="15623" width="5" style="285" customWidth="1"/>
    <col min="15624" max="15624" width="77.875" style="285" customWidth="1"/>
    <col min="15625" max="15626" width="20" style="285" customWidth="1"/>
    <col min="15627" max="15627" width="1.625" style="285" customWidth="1"/>
    <col min="15628" max="15872" width="9" style="285"/>
    <col min="15873" max="15873" width="8.375" style="285" customWidth="1"/>
    <col min="15874" max="15874" width="1.625" style="285" customWidth="1"/>
    <col min="15875" max="15876" width="5" style="285" customWidth="1"/>
    <col min="15877" max="15877" width="11.625" style="285" customWidth="1"/>
    <col min="15878" max="15878" width="9.125" style="285" customWidth="1"/>
    <col min="15879" max="15879" width="5" style="285" customWidth="1"/>
    <col min="15880" max="15880" width="77.875" style="285" customWidth="1"/>
    <col min="15881" max="15882" width="20" style="285" customWidth="1"/>
    <col min="15883" max="15883" width="1.625" style="285" customWidth="1"/>
    <col min="15884" max="16128" width="9" style="285"/>
    <col min="16129" max="16129" width="8.375" style="285" customWidth="1"/>
    <col min="16130" max="16130" width="1.625" style="285" customWidth="1"/>
    <col min="16131" max="16132" width="5" style="285" customWidth="1"/>
    <col min="16133" max="16133" width="11.625" style="285" customWidth="1"/>
    <col min="16134" max="16134" width="9.125" style="285" customWidth="1"/>
    <col min="16135" max="16135" width="5" style="285" customWidth="1"/>
    <col min="16136" max="16136" width="77.875" style="285" customWidth="1"/>
    <col min="16137" max="16138" width="20" style="285" customWidth="1"/>
    <col min="16139" max="16139" width="1.625" style="285" customWidth="1"/>
    <col min="16140" max="16384" width="9" style="285"/>
  </cols>
  <sheetData>
    <row r="1" spans="2:11" ht="37.5" customHeight="1" x14ac:dyDescent="0.35"/>
    <row r="2" spans="2:11" ht="7.5" customHeight="1" x14ac:dyDescent="0.35">
      <c r="B2" s="286"/>
      <c r="C2" s="287"/>
      <c r="D2" s="287"/>
      <c r="E2" s="287"/>
      <c r="F2" s="287"/>
      <c r="G2" s="287"/>
      <c r="H2" s="287"/>
      <c r="I2" s="287"/>
      <c r="J2" s="287"/>
      <c r="K2" s="288"/>
    </row>
    <row r="3" spans="2:11" s="292" customFormat="1" ht="45" customHeight="1" x14ac:dyDescent="0.35">
      <c r="B3" s="289"/>
      <c r="C3" s="290" t="s">
        <v>1321</v>
      </c>
      <c r="D3" s="290"/>
      <c r="E3" s="290"/>
      <c r="F3" s="290"/>
      <c r="G3" s="290"/>
      <c r="H3" s="290"/>
      <c r="I3" s="290"/>
      <c r="J3" s="290"/>
      <c r="K3" s="291"/>
    </row>
    <row r="4" spans="2:11" ht="25.5" customHeight="1" x14ac:dyDescent="0.35">
      <c r="B4" s="293"/>
      <c r="C4" s="294" t="s">
        <v>1322</v>
      </c>
      <c r="D4" s="294"/>
      <c r="E4" s="294"/>
      <c r="F4" s="294"/>
      <c r="G4" s="294"/>
      <c r="H4" s="294"/>
      <c r="I4" s="294"/>
      <c r="J4" s="294"/>
      <c r="K4" s="295"/>
    </row>
    <row r="5" spans="2:11" ht="5.25" customHeight="1" x14ac:dyDescent="0.35">
      <c r="B5" s="293"/>
      <c r="C5" s="296"/>
      <c r="D5" s="296"/>
      <c r="E5" s="296"/>
      <c r="F5" s="296"/>
      <c r="G5" s="296"/>
      <c r="H5" s="296"/>
      <c r="I5" s="296"/>
      <c r="J5" s="296"/>
      <c r="K5" s="295"/>
    </row>
    <row r="6" spans="2:11" ht="15" customHeight="1" x14ac:dyDescent="0.35">
      <c r="B6" s="293"/>
      <c r="C6" s="297" t="s">
        <v>1323</v>
      </c>
      <c r="D6" s="297"/>
      <c r="E6" s="297"/>
      <c r="F6" s="297"/>
      <c r="G6" s="297"/>
      <c r="H6" s="297"/>
      <c r="I6" s="297"/>
      <c r="J6" s="297"/>
      <c r="K6" s="295"/>
    </row>
    <row r="7" spans="2:11" ht="15" customHeight="1" x14ac:dyDescent="0.35">
      <c r="B7" s="298"/>
      <c r="C7" s="297" t="s">
        <v>1324</v>
      </c>
      <c r="D7" s="297"/>
      <c r="E7" s="297"/>
      <c r="F7" s="297"/>
      <c r="G7" s="297"/>
      <c r="H7" s="297"/>
      <c r="I7" s="297"/>
      <c r="J7" s="297"/>
      <c r="K7" s="295"/>
    </row>
    <row r="8" spans="2:11" ht="12.75" customHeight="1" x14ac:dyDescent="0.35">
      <c r="B8" s="298"/>
      <c r="C8" s="299"/>
      <c r="D8" s="299"/>
      <c r="E8" s="299"/>
      <c r="F8" s="299"/>
      <c r="G8" s="299"/>
      <c r="H8" s="299"/>
      <c r="I8" s="299"/>
      <c r="J8" s="299"/>
      <c r="K8" s="295"/>
    </row>
    <row r="9" spans="2:11" ht="15" customHeight="1" x14ac:dyDescent="0.35">
      <c r="B9" s="298"/>
      <c r="C9" s="297" t="s">
        <v>1325</v>
      </c>
      <c r="D9" s="297"/>
      <c r="E9" s="297"/>
      <c r="F9" s="297"/>
      <c r="G9" s="297"/>
      <c r="H9" s="297"/>
      <c r="I9" s="297"/>
      <c r="J9" s="297"/>
      <c r="K9" s="295"/>
    </row>
    <row r="10" spans="2:11" ht="15" customHeight="1" x14ac:dyDescent="0.35">
      <c r="B10" s="298"/>
      <c r="C10" s="299"/>
      <c r="D10" s="297" t="s">
        <v>1326</v>
      </c>
      <c r="E10" s="297"/>
      <c r="F10" s="297"/>
      <c r="G10" s="297"/>
      <c r="H10" s="297"/>
      <c r="I10" s="297"/>
      <c r="J10" s="297"/>
      <c r="K10" s="295"/>
    </row>
    <row r="11" spans="2:11" ht="15" customHeight="1" x14ac:dyDescent="0.35">
      <c r="B11" s="298"/>
      <c r="C11" s="300"/>
      <c r="D11" s="297" t="s">
        <v>1327</v>
      </c>
      <c r="E11" s="297"/>
      <c r="F11" s="297"/>
      <c r="G11" s="297"/>
      <c r="H11" s="297"/>
      <c r="I11" s="297"/>
      <c r="J11" s="297"/>
      <c r="K11" s="295"/>
    </row>
    <row r="12" spans="2:11" ht="12.75" customHeight="1" x14ac:dyDescent="0.35">
      <c r="B12" s="298"/>
      <c r="C12" s="300"/>
      <c r="D12" s="300"/>
      <c r="E12" s="300"/>
      <c r="F12" s="300"/>
      <c r="G12" s="300"/>
      <c r="H12" s="300"/>
      <c r="I12" s="300"/>
      <c r="J12" s="300"/>
      <c r="K12" s="295"/>
    </row>
    <row r="13" spans="2:11" ht="15" customHeight="1" x14ac:dyDescent="0.35">
      <c r="B13" s="298"/>
      <c r="C13" s="300"/>
      <c r="D13" s="297" t="s">
        <v>1328</v>
      </c>
      <c r="E13" s="297"/>
      <c r="F13" s="297"/>
      <c r="G13" s="297"/>
      <c r="H13" s="297"/>
      <c r="I13" s="297"/>
      <c r="J13" s="297"/>
      <c r="K13" s="295"/>
    </row>
    <row r="14" spans="2:11" ht="15" customHeight="1" x14ac:dyDescent="0.35">
      <c r="B14" s="298"/>
      <c r="C14" s="300"/>
      <c r="D14" s="297" t="s">
        <v>1329</v>
      </c>
      <c r="E14" s="297"/>
      <c r="F14" s="297"/>
      <c r="G14" s="297"/>
      <c r="H14" s="297"/>
      <c r="I14" s="297"/>
      <c r="J14" s="297"/>
      <c r="K14" s="295"/>
    </row>
    <row r="15" spans="2:11" ht="15" customHeight="1" x14ac:dyDescent="0.35">
      <c r="B15" s="298"/>
      <c r="C15" s="300"/>
      <c r="D15" s="297" t="s">
        <v>1330</v>
      </c>
      <c r="E15" s="297"/>
      <c r="F15" s="297"/>
      <c r="G15" s="297"/>
      <c r="H15" s="297"/>
      <c r="I15" s="297"/>
      <c r="J15" s="297"/>
      <c r="K15" s="295"/>
    </row>
    <row r="16" spans="2:11" ht="15" customHeight="1" x14ac:dyDescent="0.35">
      <c r="B16" s="298"/>
      <c r="C16" s="300"/>
      <c r="D16" s="300"/>
      <c r="E16" s="301" t="s">
        <v>78</v>
      </c>
      <c r="F16" s="297" t="s">
        <v>1331</v>
      </c>
      <c r="G16" s="297"/>
      <c r="H16" s="297"/>
      <c r="I16" s="297"/>
      <c r="J16" s="297"/>
      <c r="K16" s="295"/>
    </row>
    <row r="17" spans="2:11" ht="15" customHeight="1" x14ac:dyDescent="0.35">
      <c r="B17" s="298"/>
      <c r="C17" s="300"/>
      <c r="D17" s="300"/>
      <c r="E17" s="301" t="s">
        <v>1332</v>
      </c>
      <c r="F17" s="297" t="s">
        <v>1333</v>
      </c>
      <c r="G17" s="297"/>
      <c r="H17" s="297"/>
      <c r="I17" s="297"/>
      <c r="J17" s="297"/>
      <c r="K17" s="295"/>
    </row>
    <row r="18" spans="2:11" ht="15" customHeight="1" x14ac:dyDescent="0.35">
      <c r="B18" s="298"/>
      <c r="C18" s="300"/>
      <c r="D18" s="300"/>
      <c r="E18" s="301" t="s">
        <v>1334</v>
      </c>
      <c r="F18" s="297" t="s">
        <v>1335</v>
      </c>
      <c r="G18" s="297"/>
      <c r="H18" s="297"/>
      <c r="I18" s="297"/>
      <c r="J18" s="297"/>
      <c r="K18" s="295"/>
    </row>
    <row r="19" spans="2:11" ht="15" customHeight="1" x14ac:dyDescent="0.35">
      <c r="B19" s="298"/>
      <c r="C19" s="300"/>
      <c r="D19" s="300"/>
      <c r="E19" s="301" t="s">
        <v>1336</v>
      </c>
      <c r="F19" s="297" t="s">
        <v>1337</v>
      </c>
      <c r="G19" s="297"/>
      <c r="H19" s="297"/>
      <c r="I19" s="297"/>
      <c r="J19" s="297"/>
      <c r="K19" s="295"/>
    </row>
    <row r="20" spans="2:11" ht="15" customHeight="1" x14ac:dyDescent="0.35">
      <c r="B20" s="298"/>
      <c r="C20" s="300"/>
      <c r="D20" s="300"/>
      <c r="E20" s="301" t="s">
        <v>1338</v>
      </c>
      <c r="F20" s="297" t="s">
        <v>1339</v>
      </c>
      <c r="G20" s="297"/>
      <c r="H20" s="297"/>
      <c r="I20" s="297"/>
      <c r="J20" s="297"/>
      <c r="K20" s="295"/>
    </row>
    <row r="21" spans="2:11" ht="15" customHeight="1" x14ac:dyDescent="0.35">
      <c r="B21" s="298"/>
      <c r="C21" s="300"/>
      <c r="D21" s="300"/>
      <c r="E21" s="301" t="s">
        <v>1340</v>
      </c>
      <c r="F21" s="297" t="s">
        <v>1341</v>
      </c>
      <c r="G21" s="297"/>
      <c r="H21" s="297"/>
      <c r="I21" s="297"/>
      <c r="J21" s="297"/>
      <c r="K21" s="295"/>
    </row>
    <row r="22" spans="2:11" ht="12.75" customHeight="1" x14ac:dyDescent="0.35">
      <c r="B22" s="298"/>
      <c r="C22" s="300"/>
      <c r="D22" s="300"/>
      <c r="E22" s="300"/>
      <c r="F22" s="300"/>
      <c r="G22" s="300"/>
      <c r="H22" s="300"/>
      <c r="I22" s="300"/>
      <c r="J22" s="300"/>
      <c r="K22" s="295"/>
    </row>
    <row r="23" spans="2:11" ht="15" customHeight="1" x14ac:dyDescent="0.35">
      <c r="B23" s="298"/>
      <c r="C23" s="297" t="s">
        <v>1342</v>
      </c>
      <c r="D23" s="297"/>
      <c r="E23" s="297"/>
      <c r="F23" s="297"/>
      <c r="G23" s="297"/>
      <c r="H23" s="297"/>
      <c r="I23" s="297"/>
      <c r="J23" s="297"/>
      <c r="K23" s="295"/>
    </row>
    <row r="24" spans="2:11" ht="15" customHeight="1" x14ac:dyDescent="0.35">
      <c r="B24" s="298"/>
      <c r="C24" s="297" t="s">
        <v>1343</v>
      </c>
      <c r="D24" s="297"/>
      <c r="E24" s="297"/>
      <c r="F24" s="297"/>
      <c r="G24" s="297"/>
      <c r="H24" s="297"/>
      <c r="I24" s="297"/>
      <c r="J24" s="297"/>
      <c r="K24" s="295"/>
    </row>
    <row r="25" spans="2:11" ht="15" customHeight="1" x14ac:dyDescent="0.35">
      <c r="B25" s="298"/>
      <c r="C25" s="299"/>
      <c r="D25" s="297" t="s">
        <v>1344</v>
      </c>
      <c r="E25" s="297"/>
      <c r="F25" s="297"/>
      <c r="G25" s="297"/>
      <c r="H25" s="297"/>
      <c r="I25" s="297"/>
      <c r="J25" s="297"/>
      <c r="K25" s="295"/>
    </row>
    <row r="26" spans="2:11" ht="15" customHeight="1" x14ac:dyDescent="0.35">
      <c r="B26" s="298"/>
      <c r="C26" s="300"/>
      <c r="D26" s="297" t="s">
        <v>1345</v>
      </c>
      <c r="E26" s="297"/>
      <c r="F26" s="297"/>
      <c r="G26" s="297"/>
      <c r="H26" s="297"/>
      <c r="I26" s="297"/>
      <c r="J26" s="297"/>
      <c r="K26" s="295"/>
    </row>
    <row r="27" spans="2:11" ht="12.75" customHeight="1" x14ac:dyDescent="0.35">
      <c r="B27" s="298"/>
      <c r="C27" s="300"/>
      <c r="D27" s="300"/>
      <c r="E27" s="300"/>
      <c r="F27" s="300"/>
      <c r="G27" s="300"/>
      <c r="H27" s="300"/>
      <c r="I27" s="300"/>
      <c r="J27" s="300"/>
      <c r="K27" s="295"/>
    </row>
    <row r="28" spans="2:11" ht="15" customHeight="1" x14ac:dyDescent="0.35">
      <c r="B28" s="298"/>
      <c r="C28" s="300"/>
      <c r="D28" s="297" t="s">
        <v>1346</v>
      </c>
      <c r="E28" s="297"/>
      <c r="F28" s="297"/>
      <c r="G28" s="297"/>
      <c r="H28" s="297"/>
      <c r="I28" s="297"/>
      <c r="J28" s="297"/>
      <c r="K28" s="295"/>
    </row>
    <row r="29" spans="2:11" ht="15" customHeight="1" x14ac:dyDescent="0.35">
      <c r="B29" s="298"/>
      <c r="C29" s="300"/>
      <c r="D29" s="297" t="s">
        <v>1347</v>
      </c>
      <c r="E29" s="297"/>
      <c r="F29" s="297"/>
      <c r="G29" s="297"/>
      <c r="H29" s="297"/>
      <c r="I29" s="297"/>
      <c r="J29" s="297"/>
      <c r="K29" s="295"/>
    </row>
    <row r="30" spans="2:11" ht="12.75" customHeight="1" x14ac:dyDescent="0.35">
      <c r="B30" s="298"/>
      <c r="C30" s="300"/>
      <c r="D30" s="300"/>
      <c r="E30" s="300"/>
      <c r="F30" s="300"/>
      <c r="G30" s="300"/>
      <c r="H30" s="300"/>
      <c r="I30" s="300"/>
      <c r="J30" s="300"/>
      <c r="K30" s="295"/>
    </row>
    <row r="31" spans="2:11" ht="15" customHeight="1" x14ac:dyDescent="0.35">
      <c r="B31" s="298"/>
      <c r="C31" s="300"/>
      <c r="D31" s="297" t="s">
        <v>1348</v>
      </c>
      <c r="E31" s="297"/>
      <c r="F31" s="297"/>
      <c r="G31" s="297"/>
      <c r="H31" s="297"/>
      <c r="I31" s="297"/>
      <c r="J31" s="297"/>
      <c r="K31" s="295"/>
    </row>
    <row r="32" spans="2:11" ht="15" customHeight="1" x14ac:dyDescent="0.35">
      <c r="B32" s="298"/>
      <c r="C32" s="300"/>
      <c r="D32" s="297" t="s">
        <v>1349</v>
      </c>
      <c r="E32" s="297"/>
      <c r="F32" s="297"/>
      <c r="G32" s="297"/>
      <c r="H32" s="297"/>
      <c r="I32" s="297"/>
      <c r="J32" s="297"/>
      <c r="K32" s="295"/>
    </row>
    <row r="33" spans="2:11" ht="15" customHeight="1" x14ac:dyDescent="0.35">
      <c r="B33" s="298"/>
      <c r="C33" s="300"/>
      <c r="D33" s="297" t="s">
        <v>1350</v>
      </c>
      <c r="E33" s="297"/>
      <c r="F33" s="297"/>
      <c r="G33" s="297"/>
      <c r="H33" s="297"/>
      <c r="I33" s="297"/>
      <c r="J33" s="297"/>
      <c r="K33" s="295"/>
    </row>
    <row r="34" spans="2:11" ht="15" customHeight="1" x14ac:dyDescent="0.35">
      <c r="B34" s="298"/>
      <c r="C34" s="300"/>
      <c r="D34" s="299"/>
      <c r="E34" s="302" t="s">
        <v>121</v>
      </c>
      <c r="F34" s="299"/>
      <c r="G34" s="297" t="s">
        <v>1351</v>
      </c>
      <c r="H34" s="297"/>
      <c r="I34" s="297"/>
      <c r="J34" s="297"/>
      <c r="K34" s="295"/>
    </row>
    <row r="35" spans="2:11" ht="30.75" customHeight="1" x14ac:dyDescent="0.35">
      <c r="B35" s="298"/>
      <c r="C35" s="300"/>
      <c r="D35" s="299"/>
      <c r="E35" s="302" t="s">
        <v>1352</v>
      </c>
      <c r="F35" s="299"/>
      <c r="G35" s="297" t="s">
        <v>1353</v>
      </c>
      <c r="H35" s="297"/>
      <c r="I35" s="297"/>
      <c r="J35" s="297"/>
      <c r="K35" s="295"/>
    </row>
    <row r="36" spans="2:11" ht="15" customHeight="1" x14ac:dyDescent="0.35">
      <c r="B36" s="298"/>
      <c r="C36" s="300"/>
      <c r="D36" s="299"/>
      <c r="E36" s="302" t="s">
        <v>54</v>
      </c>
      <c r="F36" s="299"/>
      <c r="G36" s="297" t="s">
        <v>1354</v>
      </c>
      <c r="H36" s="297"/>
      <c r="I36" s="297"/>
      <c r="J36" s="297"/>
      <c r="K36" s="295"/>
    </row>
    <row r="37" spans="2:11" ht="15" customHeight="1" x14ac:dyDescent="0.35">
      <c r="B37" s="298"/>
      <c r="C37" s="300"/>
      <c r="D37" s="299"/>
      <c r="E37" s="302" t="s">
        <v>122</v>
      </c>
      <c r="F37" s="299"/>
      <c r="G37" s="297" t="s">
        <v>1355</v>
      </c>
      <c r="H37" s="297"/>
      <c r="I37" s="297"/>
      <c r="J37" s="297"/>
      <c r="K37" s="295"/>
    </row>
    <row r="38" spans="2:11" ht="15" customHeight="1" x14ac:dyDescent="0.35">
      <c r="B38" s="298"/>
      <c r="C38" s="300"/>
      <c r="D38" s="299"/>
      <c r="E38" s="302" t="s">
        <v>123</v>
      </c>
      <c r="F38" s="299"/>
      <c r="G38" s="297" t="s">
        <v>1356</v>
      </c>
      <c r="H38" s="297"/>
      <c r="I38" s="297"/>
      <c r="J38" s="297"/>
      <c r="K38" s="295"/>
    </row>
    <row r="39" spans="2:11" ht="15" customHeight="1" x14ac:dyDescent="0.35">
      <c r="B39" s="298"/>
      <c r="C39" s="300"/>
      <c r="D39" s="299"/>
      <c r="E39" s="302" t="s">
        <v>124</v>
      </c>
      <c r="F39" s="299"/>
      <c r="G39" s="297" t="s">
        <v>1357</v>
      </c>
      <c r="H39" s="297"/>
      <c r="I39" s="297"/>
      <c r="J39" s="297"/>
      <c r="K39" s="295"/>
    </row>
    <row r="40" spans="2:11" ht="15" customHeight="1" x14ac:dyDescent="0.35">
      <c r="B40" s="298"/>
      <c r="C40" s="300"/>
      <c r="D40" s="299"/>
      <c r="E40" s="302" t="s">
        <v>1358</v>
      </c>
      <c r="F40" s="299"/>
      <c r="G40" s="297" t="s">
        <v>1359</v>
      </c>
      <c r="H40" s="297"/>
      <c r="I40" s="297"/>
      <c r="J40" s="297"/>
      <c r="K40" s="295"/>
    </row>
    <row r="41" spans="2:11" ht="15" customHeight="1" x14ac:dyDescent="0.35">
      <c r="B41" s="298"/>
      <c r="C41" s="300"/>
      <c r="D41" s="299"/>
      <c r="E41" s="302"/>
      <c r="F41" s="299"/>
      <c r="G41" s="297" t="s">
        <v>1360</v>
      </c>
      <c r="H41" s="297"/>
      <c r="I41" s="297"/>
      <c r="J41" s="297"/>
      <c r="K41" s="295"/>
    </row>
    <row r="42" spans="2:11" ht="15" customHeight="1" x14ac:dyDescent="0.35">
      <c r="B42" s="298"/>
      <c r="C42" s="300"/>
      <c r="D42" s="299"/>
      <c r="E42" s="302" t="s">
        <v>1361</v>
      </c>
      <c r="F42" s="299"/>
      <c r="G42" s="297" t="s">
        <v>1362</v>
      </c>
      <c r="H42" s="297"/>
      <c r="I42" s="297"/>
      <c r="J42" s="297"/>
      <c r="K42" s="295"/>
    </row>
    <row r="43" spans="2:11" ht="15" customHeight="1" x14ac:dyDescent="0.35">
      <c r="B43" s="298"/>
      <c r="C43" s="300"/>
      <c r="D43" s="299"/>
      <c r="E43" s="302" t="s">
        <v>126</v>
      </c>
      <c r="F43" s="299"/>
      <c r="G43" s="297" t="s">
        <v>1363</v>
      </c>
      <c r="H43" s="297"/>
      <c r="I43" s="297"/>
      <c r="J43" s="297"/>
      <c r="K43" s="295"/>
    </row>
    <row r="44" spans="2:11" ht="12.75" customHeight="1" x14ac:dyDescent="0.35">
      <c r="B44" s="298"/>
      <c r="C44" s="300"/>
      <c r="D44" s="299"/>
      <c r="E44" s="299"/>
      <c r="F44" s="299"/>
      <c r="G44" s="299"/>
      <c r="H44" s="299"/>
      <c r="I44" s="299"/>
      <c r="J44" s="299"/>
      <c r="K44" s="295"/>
    </row>
    <row r="45" spans="2:11" ht="15" customHeight="1" x14ac:dyDescent="0.35">
      <c r="B45" s="298"/>
      <c r="C45" s="300"/>
      <c r="D45" s="297" t="s">
        <v>1364</v>
      </c>
      <c r="E45" s="297"/>
      <c r="F45" s="297"/>
      <c r="G45" s="297"/>
      <c r="H45" s="297"/>
      <c r="I45" s="297"/>
      <c r="J45" s="297"/>
      <c r="K45" s="295"/>
    </row>
    <row r="46" spans="2:11" ht="15" customHeight="1" x14ac:dyDescent="0.35">
      <c r="B46" s="298"/>
      <c r="C46" s="300"/>
      <c r="D46" s="300"/>
      <c r="E46" s="297" t="s">
        <v>1365</v>
      </c>
      <c r="F46" s="297"/>
      <c r="G46" s="297"/>
      <c r="H46" s="297"/>
      <c r="I46" s="297"/>
      <c r="J46" s="297"/>
      <c r="K46" s="295"/>
    </row>
    <row r="47" spans="2:11" ht="15" customHeight="1" x14ac:dyDescent="0.35">
      <c r="B47" s="298"/>
      <c r="C47" s="300"/>
      <c r="D47" s="300"/>
      <c r="E47" s="297" t="s">
        <v>1366</v>
      </c>
      <c r="F47" s="297"/>
      <c r="G47" s="297"/>
      <c r="H47" s="297"/>
      <c r="I47" s="297"/>
      <c r="J47" s="297"/>
      <c r="K47" s="295"/>
    </row>
    <row r="48" spans="2:11" ht="15" customHeight="1" x14ac:dyDescent="0.35">
      <c r="B48" s="298"/>
      <c r="C48" s="300"/>
      <c r="D48" s="300"/>
      <c r="E48" s="297" t="s">
        <v>1367</v>
      </c>
      <c r="F48" s="297"/>
      <c r="G48" s="297"/>
      <c r="H48" s="297"/>
      <c r="I48" s="297"/>
      <c r="J48" s="297"/>
      <c r="K48" s="295"/>
    </row>
    <row r="49" spans="2:11" ht="15" customHeight="1" x14ac:dyDescent="0.35">
      <c r="B49" s="298"/>
      <c r="C49" s="300"/>
      <c r="D49" s="297" t="s">
        <v>1368</v>
      </c>
      <c r="E49" s="297"/>
      <c r="F49" s="297"/>
      <c r="G49" s="297"/>
      <c r="H49" s="297"/>
      <c r="I49" s="297"/>
      <c r="J49" s="297"/>
      <c r="K49" s="295"/>
    </row>
    <row r="50" spans="2:11" ht="25.5" customHeight="1" x14ac:dyDescent="0.35">
      <c r="B50" s="293"/>
      <c r="C50" s="294" t="s">
        <v>1369</v>
      </c>
      <c r="D50" s="294"/>
      <c r="E50" s="294"/>
      <c r="F50" s="294"/>
      <c r="G50" s="294"/>
      <c r="H50" s="294"/>
      <c r="I50" s="294"/>
      <c r="J50" s="294"/>
      <c r="K50" s="295"/>
    </row>
    <row r="51" spans="2:11" ht="5.25" customHeight="1" x14ac:dyDescent="0.35">
      <c r="B51" s="293"/>
      <c r="C51" s="296"/>
      <c r="D51" s="296"/>
      <c r="E51" s="296"/>
      <c r="F51" s="296"/>
      <c r="G51" s="296"/>
      <c r="H51" s="296"/>
      <c r="I51" s="296"/>
      <c r="J51" s="296"/>
      <c r="K51" s="295"/>
    </row>
    <row r="52" spans="2:11" ht="15" customHeight="1" x14ac:dyDescent="0.35">
      <c r="B52" s="293"/>
      <c r="C52" s="297" t="s">
        <v>1370</v>
      </c>
      <c r="D52" s="297"/>
      <c r="E52" s="297"/>
      <c r="F52" s="297"/>
      <c r="G52" s="297"/>
      <c r="H52" s="297"/>
      <c r="I52" s="297"/>
      <c r="J52" s="297"/>
      <c r="K52" s="295"/>
    </row>
    <row r="53" spans="2:11" ht="15" customHeight="1" x14ac:dyDescent="0.35">
      <c r="B53" s="293"/>
      <c r="C53" s="297" t="s">
        <v>1371</v>
      </c>
      <c r="D53" s="297"/>
      <c r="E53" s="297"/>
      <c r="F53" s="297"/>
      <c r="G53" s="297"/>
      <c r="H53" s="297"/>
      <c r="I53" s="297"/>
      <c r="J53" s="297"/>
      <c r="K53" s="295"/>
    </row>
    <row r="54" spans="2:11" ht="12.75" customHeight="1" x14ac:dyDescent="0.35">
      <c r="B54" s="293"/>
      <c r="C54" s="299"/>
      <c r="D54" s="299"/>
      <c r="E54" s="299"/>
      <c r="F54" s="299"/>
      <c r="G54" s="299"/>
      <c r="H54" s="299"/>
      <c r="I54" s="299"/>
      <c r="J54" s="299"/>
      <c r="K54" s="295"/>
    </row>
    <row r="55" spans="2:11" ht="15" customHeight="1" x14ac:dyDescent="0.35">
      <c r="B55" s="293"/>
      <c r="C55" s="297" t="s">
        <v>1372</v>
      </c>
      <c r="D55" s="297"/>
      <c r="E55" s="297"/>
      <c r="F55" s="297"/>
      <c r="G55" s="297"/>
      <c r="H55" s="297"/>
      <c r="I55" s="297"/>
      <c r="J55" s="297"/>
      <c r="K55" s="295"/>
    </row>
    <row r="56" spans="2:11" ht="15" customHeight="1" x14ac:dyDescent="0.35">
      <c r="B56" s="293"/>
      <c r="C56" s="300"/>
      <c r="D56" s="297" t="s">
        <v>1373</v>
      </c>
      <c r="E56" s="297"/>
      <c r="F56" s="297"/>
      <c r="G56" s="297"/>
      <c r="H56" s="297"/>
      <c r="I56" s="297"/>
      <c r="J56" s="297"/>
      <c r="K56" s="295"/>
    </row>
    <row r="57" spans="2:11" ht="15" customHeight="1" x14ac:dyDescent="0.35">
      <c r="B57" s="293"/>
      <c r="C57" s="300"/>
      <c r="D57" s="297" t="s">
        <v>1374</v>
      </c>
      <c r="E57" s="297"/>
      <c r="F57" s="297"/>
      <c r="G57" s="297"/>
      <c r="H57" s="297"/>
      <c r="I57" s="297"/>
      <c r="J57" s="297"/>
      <c r="K57" s="295"/>
    </row>
    <row r="58" spans="2:11" ht="15" customHeight="1" x14ac:dyDescent="0.35">
      <c r="B58" s="293"/>
      <c r="C58" s="300"/>
      <c r="D58" s="297" t="s">
        <v>1375</v>
      </c>
      <c r="E58" s="297"/>
      <c r="F58" s="297"/>
      <c r="G58" s="297"/>
      <c r="H58" s="297"/>
      <c r="I58" s="297"/>
      <c r="J58" s="297"/>
      <c r="K58" s="295"/>
    </row>
    <row r="59" spans="2:11" ht="15" customHeight="1" x14ac:dyDescent="0.35">
      <c r="B59" s="293"/>
      <c r="C59" s="300"/>
      <c r="D59" s="297" t="s">
        <v>1376</v>
      </c>
      <c r="E59" s="297"/>
      <c r="F59" s="297"/>
      <c r="G59" s="297"/>
      <c r="H59" s="297"/>
      <c r="I59" s="297"/>
      <c r="J59" s="297"/>
      <c r="K59" s="295"/>
    </row>
    <row r="60" spans="2:11" ht="15" customHeight="1" x14ac:dyDescent="0.35">
      <c r="B60" s="293"/>
      <c r="C60" s="300"/>
      <c r="D60" s="303" t="s">
        <v>1377</v>
      </c>
      <c r="E60" s="303"/>
      <c r="F60" s="303"/>
      <c r="G60" s="303"/>
      <c r="H60" s="303"/>
      <c r="I60" s="303"/>
      <c r="J60" s="303"/>
      <c r="K60" s="295"/>
    </row>
    <row r="61" spans="2:11" ht="15" customHeight="1" x14ac:dyDescent="0.35">
      <c r="B61" s="293"/>
      <c r="C61" s="300"/>
      <c r="D61" s="297" t="s">
        <v>1378</v>
      </c>
      <c r="E61" s="297"/>
      <c r="F61" s="297"/>
      <c r="G61" s="297"/>
      <c r="H61" s="297"/>
      <c r="I61" s="297"/>
      <c r="J61" s="297"/>
      <c r="K61" s="295"/>
    </row>
    <row r="62" spans="2:11" ht="12.75" customHeight="1" x14ac:dyDescent="0.35">
      <c r="B62" s="293"/>
      <c r="C62" s="300"/>
      <c r="D62" s="300"/>
      <c r="E62" s="304"/>
      <c r="F62" s="300"/>
      <c r="G62" s="300"/>
      <c r="H62" s="300"/>
      <c r="I62" s="300"/>
      <c r="J62" s="300"/>
      <c r="K62" s="295"/>
    </row>
    <row r="63" spans="2:11" ht="15" customHeight="1" x14ac:dyDescent="0.35">
      <c r="B63" s="293"/>
      <c r="C63" s="300"/>
      <c r="D63" s="297" t="s">
        <v>1379</v>
      </c>
      <c r="E63" s="297"/>
      <c r="F63" s="297"/>
      <c r="G63" s="297"/>
      <c r="H63" s="297"/>
      <c r="I63" s="297"/>
      <c r="J63" s="297"/>
      <c r="K63" s="295"/>
    </row>
    <row r="64" spans="2:11" ht="15" customHeight="1" x14ac:dyDescent="0.35">
      <c r="B64" s="293"/>
      <c r="C64" s="300"/>
      <c r="D64" s="303" t="s">
        <v>1380</v>
      </c>
      <c r="E64" s="303"/>
      <c r="F64" s="303"/>
      <c r="G64" s="303"/>
      <c r="H64" s="303"/>
      <c r="I64" s="303"/>
      <c r="J64" s="303"/>
      <c r="K64" s="295"/>
    </row>
    <row r="65" spans="2:11" ht="15" customHeight="1" x14ac:dyDescent="0.35">
      <c r="B65" s="293"/>
      <c r="C65" s="300"/>
      <c r="D65" s="297" t="s">
        <v>1381</v>
      </c>
      <c r="E65" s="297"/>
      <c r="F65" s="297"/>
      <c r="G65" s="297"/>
      <c r="H65" s="297"/>
      <c r="I65" s="297"/>
      <c r="J65" s="297"/>
      <c r="K65" s="295"/>
    </row>
    <row r="66" spans="2:11" ht="15" customHeight="1" x14ac:dyDescent="0.35">
      <c r="B66" s="293"/>
      <c r="C66" s="300"/>
      <c r="D66" s="297" t="s">
        <v>1382</v>
      </c>
      <c r="E66" s="297"/>
      <c r="F66" s="297"/>
      <c r="G66" s="297"/>
      <c r="H66" s="297"/>
      <c r="I66" s="297"/>
      <c r="J66" s="297"/>
      <c r="K66" s="295"/>
    </row>
    <row r="67" spans="2:11" ht="15" customHeight="1" x14ac:dyDescent="0.35">
      <c r="B67" s="293"/>
      <c r="C67" s="300"/>
      <c r="D67" s="297" t="s">
        <v>1383</v>
      </c>
      <c r="E67" s="297"/>
      <c r="F67" s="297"/>
      <c r="G67" s="297"/>
      <c r="H67" s="297"/>
      <c r="I67" s="297"/>
      <c r="J67" s="297"/>
      <c r="K67" s="295"/>
    </row>
    <row r="68" spans="2:11" ht="15" customHeight="1" x14ac:dyDescent="0.35">
      <c r="B68" s="293"/>
      <c r="C68" s="300"/>
      <c r="D68" s="297" t="s">
        <v>1384</v>
      </c>
      <c r="E68" s="297"/>
      <c r="F68" s="297"/>
      <c r="G68" s="297"/>
      <c r="H68" s="297"/>
      <c r="I68" s="297"/>
      <c r="J68" s="297"/>
      <c r="K68" s="295"/>
    </row>
    <row r="69" spans="2:11" ht="12.75" customHeight="1" x14ac:dyDescent="0.35">
      <c r="B69" s="305"/>
      <c r="C69" s="306"/>
      <c r="D69" s="306"/>
      <c r="E69" s="306"/>
      <c r="F69" s="306"/>
      <c r="G69" s="306"/>
      <c r="H69" s="306"/>
      <c r="I69" s="306"/>
      <c r="J69" s="306"/>
      <c r="K69" s="307"/>
    </row>
    <row r="70" spans="2:11" ht="18.75" customHeight="1" x14ac:dyDescent="0.35">
      <c r="B70" s="308"/>
      <c r="C70" s="308"/>
      <c r="D70" s="308"/>
      <c r="E70" s="308"/>
      <c r="F70" s="308"/>
      <c r="G70" s="308"/>
      <c r="H70" s="308"/>
      <c r="I70" s="308"/>
      <c r="J70" s="308"/>
      <c r="K70" s="308"/>
    </row>
    <row r="71" spans="2:11" ht="18.75" customHeight="1" x14ac:dyDescent="0.35">
      <c r="B71" s="308"/>
      <c r="C71" s="308"/>
      <c r="D71" s="308"/>
      <c r="E71" s="308"/>
      <c r="F71" s="308"/>
      <c r="G71" s="308"/>
      <c r="H71" s="308"/>
      <c r="I71" s="308"/>
      <c r="J71" s="308"/>
      <c r="K71" s="308"/>
    </row>
    <row r="72" spans="2:11" ht="7.5" customHeight="1" x14ac:dyDescent="0.35">
      <c r="B72" s="309"/>
      <c r="C72" s="310"/>
      <c r="D72" s="310"/>
      <c r="E72" s="310"/>
      <c r="F72" s="310"/>
      <c r="G72" s="310"/>
      <c r="H72" s="310"/>
      <c r="I72" s="310"/>
      <c r="J72" s="310"/>
      <c r="K72" s="311"/>
    </row>
    <row r="73" spans="2:11" ht="45" customHeight="1" x14ac:dyDescent="0.35">
      <c r="B73" s="312"/>
      <c r="C73" s="313" t="s">
        <v>1320</v>
      </c>
      <c r="D73" s="313"/>
      <c r="E73" s="313"/>
      <c r="F73" s="313"/>
      <c r="G73" s="313"/>
      <c r="H73" s="313"/>
      <c r="I73" s="313"/>
      <c r="J73" s="313"/>
      <c r="K73" s="314"/>
    </row>
    <row r="74" spans="2:11" ht="17.25" customHeight="1" x14ac:dyDescent="0.35">
      <c r="B74" s="312"/>
      <c r="C74" s="315" t="s">
        <v>1385</v>
      </c>
      <c r="D74" s="315"/>
      <c r="E74" s="315"/>
      <c r="F74" s="315" t="s">
        <v>1386</v>
      </c>
      <c r="G74" s="316"/>
      <c r="H74" s="315" t="s">
        <v>122</v>
      </c>
      <c r="I74" s="315" t="s">
        <v>58</v>
      </c>
      <c r="J74" s="315" t="s">
        <v>1387</v>
      </c>
      <c r="K74" s="314"/>
    </row>
    <row r="75" spans="2:11" ht="17.25" customHeight="1" x14ac:dyDescent="0.35">
      <c r="B75" s="312"/>
      <c r="C75" s="317" t="s">
        <v>1388</v>
      </c>
      <c r="D75" s="317"/>
      <c r="E75" s="317"/>
      <c r="F75" s="318" t="s">
        <v>1389</v>
      </c>
      <c r="G75" s="319"/>
      <c r="H75" s="317"/>
      <c r="I75" s="317"/>
      <c r="J75" s="317" t="s">
        <v>1390</v>
      </c>
      <c r="K75" s="314"/>
    </row>
    <row r="76" spans="2:11" ht="5.25" customHeight="1" x14ac:dyDescent="0.35">
      <c r="B76" s="312"/>
      <c r="C76" s="320"/>
      <c r="D76" s="320"/>
      <c r="E76" s="320"/>
      <c r="F76" s="320"/>
      <c r="G76" s="302"/>
      <c r="H76" s="320"/>
      <c r="I76" s="320"/>
      <c r="J76" s="320"/>
      <c r="K76" s="314"/>
    </row>
    <row r="77" spans="2:11" ht="15" customHeight="1" x14ac:dyDescent="0.35">
      <c r="B77" s="312"/>
      <c r="C77" s="302" t="s">
        <v>54</v>
      </c>
      <c r="D77" s="320"/>
      <c r="E77" s="320"/>
      <c r="F77" s="321" t="s">
        <v>1391</v>
      </c>
      <c r="G77" s="302"/>
      <c r="H77" s="302" t="s">
        <v>1392</v>
      </c>
      <c r="I77" s="302" t="s">
        <v>1393</v>
      </c>
      <c r="J77" s="302">
        <v>20</v>
      </c>
      <c r="K77" s="314"/>
    </row>
    <row r="78" spans="2:11" ht="15" customHeight="1" x14ac:dyDescent="0.35">
      <c r="B78" s="312"/>
      <c r="C78" s="302" t="s">
        <v>1394</v>
      </c>
      <c r="D78" s="302"/>
      <c r="E78" s="302"/>
      <c r="F78" s="321" t="s">
        <v>1391</v>
      </c>
      <c r="G78" s="302"/>
      <c r="H78" s="302" t="s">
        <v>1395</v>
      </c>
      <c r="I78" s="302" t="s">
        <v>1393</v>
      </c>
      <c r="J78" s="302">
        <v>120</v>
      </c>
      <c r="K78" s="314"/>
    </row>
    <row r="79" spans="2:11" ht="15" customHeight="1" x14ac:dyDescent="0.35">
      <c r="B79" s="322"/>
      <c r="C79" s="302" t="s">
        <v>1396</v>
      </c>
      <c r="D79" s="302"/>
      <c r="E79" s="302"/>
      <c r="F79" s="321" t="s">
        <v>1397</v>
      </c>
      <c r="G79" s="302"/>
      <c r="H79" s="302" t="s">
        <v>1398</v>
      </c>
      <c r="I79" s="302" t="s">
        <v>1393</v>
      </c>
      <c r="J79" s="302">
        <v>50</v>
      </c>
      <c r="K79" s="314"/>
    </row>
    <row r="80" spans="2:11" ht="15" customHeight="1" x14ac:dyDescent="0.35">
      <c r="B80" s="322"/>
      <c r="C80" s="302" t="s">
        <v>1399</v>
      </c>
      <c r="D80" s="302"/>
      <c r="E80" s="302"/>
      <c r="F80" s="321" t="s">
        <v>1391</v>
      </c>
      <c r="G80" s="302"/>
      <c r="H80" s="302" t="s">
        <v>1400</v>
      </c>
      <c r="I80" s="302" t="s">
        <v>1401</v>
      </c>
      <c r="J80" s="302"/>
      <c r="K80" s="314"/>
    </row>
    <row r="81" spans="2:11" ht="15" customHeight="1" x14ac:dyDescent="0.35">
      <c r="B81" s="322"/>
      <c r="C81" s="302" t="s">
        <v>1402</v>
      </c>
      <c r="D81" s="302"/>
      <c r="E81" s="302"/>
      <c r="F81" s="321" t="s">
        <v>1397</v>
      </c>
      <c r="G81" s="302"/>
      <c r="H81" s="302" t="s">
        <v>1403</v>
      </c>
      <c r="I81" s="302" t="s">
        <v>1393</v>
      </c>
      <c r="J81" s="302">
        <v>15</v>
      </c>
      <c r="K81" s="314"/>
    </row>
    <row r="82" spans="2:11" ht="15" customHeight="1" x14ac:dyDescent="0.35">
      <c r="B82" s="322"/>
      <c r="C82" s="302" t="s">
        <v>1404</v>
      </c>
      <c r="D82" s="302"/>
      <c r="E82" s="302"/>
      <c r="F82" s="321" t="s">
        <v>1397</v>
      </c>
      <c r="G82" s="302"/>
      <c r="H82" s="302" t="s">
        <v>1405</v>
      </c>
      <c r="I82" s="302" t="s">
        <v>1393</v>
      </c>
      <c r="J82" s="302">
        <v>15</v>
      </c>
      <c r="K82" s="314"/>
    </row>
    <row r="83" spans="2:11" ht="15" customHeight="1" x14ac:dyDescent="0.35">
      <c r="B83" s="322"/>
      <c r="C83" s="302" t="s">
        <v>1406</v>
      </c>
      <c r="D83" s="302"/>
      <c r="E83" s="302"/>
      <c r="F83" s="321" t="s">
        <v>1397</v>
      </c>
      <c r="G83" s="302"/>
      <c r="H83" s="302" t="s">
        <v>1407</v>
      </c>
      <c r="I83" s="302" t="s">
        <v>1393</v>
      </c>
      <c r="J83" s="302">
        <v>20</v>
      </c>
      <c r="K83" s="314"/>
    </row>
    <row r="84" spans="2:11" ht="15" customHeight="1" x14ac:dyDescent="0.35">
      <c r="B84" s="322"/>
      <c r="C84" s="302" t="s">
        <v>1408</v>
      </c>
      <c r="D84" s="302"/>
      <c r="E84" s="302"/>
      <c r="F84" s="321" t="s">
        <v>1397</v>
      </c>
      <c r="G84" s="302"/>
      <c r="H84" s="302" t="s">
        <v>1409</v>
      </c>
      <c r="I84" s="302" t="s">
        <v>1393</v>
      </c>
      <c r="J84" s="302">
        <v>20</v>
      </c>
      <c r="K84" s="314"/>
    </row>
    <row r="85" spans="2:11" ht="15" customHeight="1" x14ac:dyDescent="0.35">
      <c r="B85" s="322"/>
      <c r="C85" s="302" t="s">
        <v>1410</v>
      </c>
      <c r="D85" s="302"/>
      <c r="E85" s="302"/>
      <c r="F85" s="321" t="s">
        <v>1397</v>
      </c>
      <c r="G85" s="302"/>
      <c r="H85" s="302" t="s">
        <v>1411</v>
      </c>
      <c r="I85" s="302" t="s">
        <v>1393</v>
      </c>
      <c r="J85" s="302">
        <v>50</v>
      </c>
      <c r="K85" s="314"/>
    </row>
    <row r="86" spans="2:11" ht="15" customHeight="1" x14ac:dyDescent="0.35">
      <c r="B86" s="322"/>
      <c r="C86" s="302" t="s">
        <v>1412</v>
      </c>
      <c r="D86" s="302"/>
      <c r="E86" s="302"/>
      <c r="F86" s="321" t="s">
        <v>1397</v>
      </c>
      <c r="G86" s="302"/>
      <c r="H86" s="302" t="s">
        <v>1413</v>
      </c>
      <c r="I86" s="302" t="s">
        <v>1393</v>
      </c>
      <c r="J86" s="302">
        <v>20</v>
      </c>
      <c r="K86" s="314"/>
    </row>
    <row r="87" spans="2:11" ht="15" customHeight="1" x14ac:dyDescent="0.35">
      <c r="B87" s="322"/>
      <c r="C87" s="302" t="s">
        <v>1414</v>
      </c>
      <c r="D87" s="302"/>
      <c r="E87" s="302"/>
      <c r="F87" s="321" t="s">
        <v>1397</v>
      </c>
      <c r="G87" s="302"/>
      <c r="H87" s="302" t="s">
        <v>1415</v>
      </c>
      <c r="I87" s="302" t="s">
        <v>1393</v>
      </c>
      <c r="J87" s="302">
        <v>20</v>
      </c>
      <c r="K87" s="314"/>
    </row>
    <row r="88" spans="2:11" ht="15" customHeight="1" x14ac:dyDescent="0.35">
      <c r="B88" s="322"/>
      <c r="C88" s="302" t="s">
        <v>1416</v>
      </c>
      <c r="D88" s="302"/>
      <c r="E88" s="302"/>
      <c r="F88" s="321" t="s">
        <v>1397</v>
      </c>
      <c r="G88" s="302"/>
      <c r="H88" s="302" t="s">
        <v>1417</v>
      </c>
      <c r="I88" s="302" t="s">
        <v>1393</v>
      </c>
      <c r="J88" s="302">
        <v>50</v>
      </c>
      <c r="K88" s="314"/>
    </row>
    <row r="89" spans="2:11" ht="15" customHeight="1" x14ac:dyDescent="0.35">
      <c r="B89" s="322"/>
      <c r="C89" s="302" t="s">
        <v>1418</v>
      </c>
      <c r="D89" s="302"/>
      <c r="E89" s="302"/>
      <c r="F89" s="321" t="s">
        <v>1397</v>
      </c>
      <c r="G89" s="302"/>
      <c r="H89" s="302" t="s">
        <v>1418</v>
      </c>
      <c r="I89" s="302" t="s">
        <v>1393</v>
      </c>
      <c r="J89" s="302">
        <v>50</v>
      </c>
      <c r="K89" s="314"/>
    </row>
    <row r="90" spans="2:11" ht="15" customHeight="1" x14ac:dyDescent="0.35">
      <c r="B90" s="322"/>
      <c r="C90" s="302" t="s">
        <v>127</v>
      </c>
      <c r="D90" s="302"/>
      <c r="E90" s="302"/>
      <c r="F90" s="321" t="s">
        <v>1397</v>
      </c>
      <c r="G90" s="302"/>
      <c r="H90" s="302" t="s">
        <v>1419</v>
      </c>
      <c r="I90" s="302" t="s">
        <v>1393</v>
      </c>
      <c r="J90" s="302">
        <v>255</v>
      </c>
      <c r="K90" s="314"/>
    </row>
    <row r="91" spans="2:11" ht="15" customHeight="1" x14ac:dyDescent="0.35">
      <c r="B91" s="322"/>
      <c r="C91" s="302" t="s">
        <v>1420</v>
      </c>
      <c r="D91" s="302"/>
      <c r="E91" s="302"/>
      <c r="F91" s="321" t="s">
        <v>1391</v>
      </c>
      <c r="G91" s="302"/>
      <c r="H91" s="302" t="s">
        <v>1421</v>
      </c>
      <c r="I91" s="302" t="s">
        <v>1422</v>
      </c>
      <c r="J91" s="302"/>
      <c r="K91" s="314"/>
    </row>
    <row r="92" spans="2:11" ht="15" customHeight="1" x14ac:dyDescent="0.35">
      <c r="B92" s="322"/>
      <c r="C92" s="302" t="s">
        <v>1423</v>
      </c>
      <c r="D92" s="302"/>
      <c r="E92" s="302"/>
      <c r="F92" s="321" t="s">
        <v>1391</v>
      </c>
      <c r="G92" s="302"/>
      <c r="H92" s="302" t="s">
        <v>1424</v>
      </c>
      <c r="I92" s="302" t="s">
        <v>1425</v>
      </c>
      <c r="J92" s="302"/>
      <c r="K92" s="314"/>
    </row>
    <row r="93" spans="2:11" ht="15" customHeight="1" x14ac:dyDescent="0.35">
      <c r="B93" s="322"/>
      <c r="C93" s="302" t="s">
        <v>1426</v>
      </c>
      <c r="D93" s="302"/>
      <c r="E93" s="302"/>
      <c r="F93" s="321" t="s">
        <v>1391</v>
      </c>
      <c r="G93" s="302"/>
      <c r="H93" s="302" t="s">
        <v>1426</v>
      </c>
      <c r="I93" s="302" t="s">
        <v>1425</v>
      </c>
      <c r="J93" s="302"/>
      <c r="K93" s="314"/>
    </row>
    <row r="94" spans="2:11" ht="15" customHeight="1" x14ac:dyDescent="0.35">
      <c r="B94" s="322"/>
      <c r="C94" s="302" t="s">
        <v>39</v>
      </c>
      <c r="D94" s="302"/>
      <c r="E94" s="302"/>
      <c r="F94" s="321" t="s">
        <v>1391</v>
      </c>
      <c r="G94" s="302"/>
      <c r="H94" s="302" t="s">
        <v>1427</v>
      </c>
      <c r="I94" s="302" t="s">
        <v>1425</v>
      </c>
      <c r="J94" s="302"/>
      <c r="K94" s="314"/>
    </row>
    <row r="95" spans="2:11" ht="15" customHeight="1" x14ac:dyDescent="0.35">
      <c r="B95" s="322"/>
      <c r="C95" s="302" t="s">
        <v>49</v>
      </c>
      <c r="D95" s="302"/>
      <c r="E95" s="302"/>
      <c r="F95" s="321" t="s">
        <v>1391</v>
      </c>
      <c r="G95" s="302"/>
      <c r="H95" s="302" t="s">
        <v>1428</v>
      </c>
      <c r="I95" s="302" t="s">
        <v>1425</v>
      </c>
      <c r="J95" s="302"/>
      <c r="K95" s="314"/>
    </row>
    <row r="96" spans="2:11" ht="15" customHeight="1" x14ac:dyDescent="0.35">
      <c r="B96" s="323"/>
      <c r="C96" s="324"/>
      <c r="D96" s="324"/>
      <c r="E96" s="324"/>
      <c r="F96" s="324"/>
      <c r="G96" s="324"/>
      <c r="H96" s="324"/>
      <c r="I96" s="324"/>
      <c r="J96" s="324"/>
      <c r="K96" s="325"/>
    </row>
    <row r="97" spans="2:11" ht="18.75" customHeight="1" x14ac:dyDescent="0.35">
      <c r="B97" s="326"/>
      <c r="C97" s="327"/>
      <c r="D97" s="327"/>
      <c r="E97" s="327"/>
      <c r="F97" s="327"/>
      <c r="G97" s="327"/>
      <c r="H97" s="327"/>
      <c r="I97" s="327"/>
      <c r="J97" s="327"/>
      <c r="K97" s="326"/>
    </row>
    <row r="98" spans="2:11" ht="18.75" customHeight="1" x14ac:dyDescent="0.35">
      <c r="B98" s="308"/>
      <c r="C98" s="308"/>
      <c r="D98" s="308"/>
      <c r="E98" s="308"/>
      <c r="F98" s="308"/>
      <c r="G98" s="308"/>
      <c r="H98" s="308"/>
      <c r="I98" s="308"/>
      <c r="J98" s="308"/>
      <c r="K98" s="308"/>
    </row>
    <row r="99" spans="2:11" ht="7.5" customHeight="1" x14ac:dyDescent="0.35">
      <c r="B99" s="309"/>
      <c r="C99" s="310"/>
      <c r="D99" s="310"/>
      <c r="E99" s="310"/>
      <c r="F99" s="310"/>
      <c r="G99" s="310"/>
      <c r="H99" s="310"/>
      <c r="I99" s="310"/>
      <c r="J99" s="310"/>
      <c r="K99" s="311"/>
    </row>
    <row r="100" spans="2:11" ht="45" customHeight="1" x14ac:dyDescent="0.35">
      <c r="B100" s="312"/>
      <c r="C100" s="313" t="s">
        <v>1429</v>
      </c>
      <c r="D100" s="313"/>
      <c r="E100" s="313"/>
      <c r="F100" s="313"/>
      <c r="G100" s="313"/>
      <c r="H100" s="313"/>
      <c r="I100" s="313"/>
      <c r="J100" s="313"/>
      <c r="K100" s="314"/>
    </row>
    <row r="101" spans="2:11" ht="17.25" customHeight="1" x14ac:dyDescent="0.35">
      <c r="B101" s="312"/>
      <c r="C101" s="315" t="s">
        <v>1385</v>
      </c>
      <c r="D101" s="315"/>
      <c r="E101" s="315"/>
      <c r="F101" s="315" t="s">
        <v>1386</v>
      </c>
      <c r="G101" s="316"/>
      <c r="H101" s="315" t="s">
        <v>122</v>
      </c>
      <c r="I101" s="315" t="s">
        <v>58</v>
      </c>
      <c r="J101" s="315" t="s">
        <v>1387</v>
      </c>
      <c r="K101" s="314"/>
    </row>
    <row r="102" spans="2:11" ht="17.25" customHeight="1" x14ac:dyDescent="0.35">
      <c r="B102" s="312"/>
      <c r="C102" s="317" t="s">
        <v>1388</v>
      </c>
      <c r="D102" s="317"/>
      <c r="E102" s="317"/>
      <c r="F102" s="318" t="s">
        <v>1389</v>
      </c>
      <c r="G102" s="319"/>
      <c r="H102" s="317"/>
      <c r="I102" s="317"/>
      <c r="J102" s="317" t="s">
        <v>1390</v>
      </c>
      <c r="K102" s="314"/>
    </row>
    <row r="103" spans="2:11" ht="5.25" customHeight="1" x14ac:dyDescent="0.35">
      <c r="B103" s="312"/>
      <c r="C103" s="315"/>
      <c r="D103" s="315"/>
      <c r="E103" s="315"/>
      <c r="F103" s="315"/>
      <c r="G103" s="316"/>
      <c r="H103" s="315"/>
      <c r="I103" s="315"/>
      <c r="J103" s="315"/>
      <c r="K103" s="314"/>
    </row>
    <row r="104" spans="2:11" ht="15" customHeight="1" x14ac:dyDescent="0.35">
      <c r="B104" s="312"/>
      <c r="C104" s="302" t="s">
        <v>54</v>
      </c>
      <c r="D104" s="320"/>
      <c r="E104" s="320"/>
      <c r="F104" s="321" t="s">
        <v>1391</v>
      </c>
      <c r="G104" s="316"/>
      <c r="H104" s="302" t="s">
        <v>1430</v>
      </c>
      <c r="I104" s="302" t="s">
        <v>1393</v>
      </c>
      <c r="J104" s="302">
        <v>20</v>
      </c>
      <c r="K104" s="314"/>
    </row>
    <row r="105" spans="2:11" ht="15" customHeight="1" x14ac:dyDescent="0.35">
      <c r="B105" s="312"/>
      <c r="C105" s="302" t="s">
        <v>1394</v>
      </c>
      <c r="D105" s="302"/>
      <c r="E105" s="302"/>
      <c r="F105" s="321" t="s">
        <v>1391</v>
      </c>
      <c r="G105" s="302"/>
      <c r="H105" s="302" t="s">
        <v>1430</v>
      </c>
      <c r="I105" s="302" t="s">
        <v>1393</v>
      </c>
      <c r="J105" s="302">
        <v>120</v>
      </c>
      <c r="K105" s="314"/>
    </row>
    <row r="106" spans="2:11" ht="15" customHeight="1" x14ac:dyDescent="0.35">
      <c r="B106" s="322"/>
      <c r="C106" s="302" t="s">
        <v>1396</v>
      </c>
      <c r="D106" s="302"/>
      <c r="E106" s="302"/>
      <c r="F106" s="321" t="s">
        <v>1397</v>
      </c>
      <c r="G106" s="302"/>
      <c r="H106" s="302" t="s">
        <v>1430</v>
      </c>
      <c r="I106" s="302" t="s">
        <v>1393</v>
      </c>
      <c r="J106" s="302">
        <v>50</v>
      </c>
      <c r="K106" s="314"/>
    </row>
    <row r="107" spans="2:11" ht="15" customHeight="1" x14ac:dyDescent="0.35">
      <c r="B107" s="322"/>
      <c r="C107" s="302" t="s">
        <v>1399</v>
      </c>
      <c r="D107" s="302"/>
      <c r="E107" s="302"/>
      <c r="F107" s="321" t="s">
        <v>1391</v>
      </c>
      <c r="G107" s="302"/>
      <c r="H107" s="302" t="s">
        <v>1430</v>
      </c>
      <c r="I107" s="302" t="s">
        <v>1401</v>
      </c>
      <c r="J107" s="302"/>
      <c r="K107" s="314"/>
    </row>
    <row r="108" spans="2:11" ht="15" customHeight="1" x14ac:dyDescent="0.35">
      <c r="B108" s="322"/>
      <c r="C108" s="302" t="s">
        <v>1410</v>
      </c>
      <c r="D108" s="302"/>
      <c r="E108" s="302"/>
      <c r="F108" s="321" t="s">
        <v>1397</v>
      </c>
      <c r="G108" s="302"/>
      <c r="H108" s="302" t="s">
        <v>1430</v>
      </c>
      <c r="I108" s="302" t="s">
        <v>1393</v>
      </c>
      <c r="J108" s="302">
        <v>50</v>
      </c>
      <c r="K108" s="314"/>
    </row>
    <row r="109" spans="2:11" ht="15" customHeight="1" x14ac:dyDescent="0.35">
      <c r="B109" s="322"/>
      <c r="C109" s="302" t="s">
        <v>1418</v>
      </c>
      <c r="D109" s="302"/>
      <c r="E109" s="302"/>
      <c r="F109" s="321" t="s">
        <v>1397</v>
      </c>
      <c r="G109" s="302"/>
      <c r="H109" s="302" t="s">
        <v>1430</v>
      </c>
      <c r="I109" s="302" t="s">
        <v>1393</v>
      </c>
      <c r="J109" s="302">
        <v>50</v>
      </c>
      <c r="K109" s="314"/>
    </row>
    <row r="110" spans="2:11" ht="15" customHeight="1" x14ac:dyDescent="0.35">
      <c r="B110" s="322"/>
      <c r="C110" s="302" t="s">
        <v>1416</v>
      </c>
      <c r="D110" s="302"/>
      <c r="E110" s="302"/>
      <c r="F110" s="321" t="s">
        <v>1397</v>
      </c>
      <c r="G110" s="302"/>
      <c r="H110" s="302" t="s">
        <v>1430</v>
      </c>
      <c r="I110" s="302" t="s">
        <v>1393</v>
      </c>
      <c r="J110" s="302">
        <v>50</v>
      </c>
      <c r="K110" s="314"/>
    </row>
    <row r="111" spans="2:11" ht="15" customHeight="1" x14ac:dyDescent="0.35">
      <c r="B111" s="322"/>
      <c r="C111" s="302" t="s">
        <v>54</v>
      </c>
      <c r="D111" s="302"/>
      <c r="E111" s="302"/>
      <c r="F111" s="321" t="s">
        <v>1391</v>
      </c>
      <c r="G111" s="302"/>
      <c r="H111" s="302" t="s">
        <v>1431</v>
      </c>
      <c r="I111" s="302" t="s">
        <v>1393</v>
      </c>
      <c r="J111" s="302">
        <v>20</v>
      </c>
      <c r="K111" s="314"/>
    </row>
    <row r="112" spans="2:11" ht="15" customHeight="1" x14ac:dyDescent="0.35">
      <c r="B112" s="322"/>
      <c r="C112" s="302" t="s">
        <v>1432</v>
      </c>
      <c r="D112" s="302"/>
      <c r="E112" s="302"/>
      <c r="F112" s="321" t="s">
        <v>1391</v>
      </c>
      <c r="G112" s="302"/>
      <c r="H112" s="302" t="s">
        <v>1433</v>
      </c>
      <c r="I112" s="302" t="s">
        <v>1393</v>
      </c>
      <c r="J112" s="302">
        <v>120</v>
      </c>
      <c r="K112" s="314"/>
    </row>
    <row r="113" spans="2:11" ht="15" customHeight="1" x14ac:dyDescent="0.35">
      <c r="B113" s="322"/>
      <c r="C113" s="302" t="s">
        <v>39</v>
      </c>
      <c r="D113" s="302"/>
      <c r="E113" s="302"/>
      <c r="F113" s="321" t="s">
        <v>1391</v>
      </c>
      <c r="G113" s="302"/>
      <c r="H113" s="302" t="s">
        <v>1434</v>
      </c>
      <c r="I113" s="302" t="s">
        <v>1425</v>
      </c>
      <c r="J113" s="302"/>
      <c r="K113" s="314"/>
    </row>
    <row r="114" spans="2:11" ht="15" customHeight="1" x14ac:dyDescent="0.35">
      <c r="B114" s="322"/>
      <c r="C114" s="302" t="s">
        <v>49</v>
      </c>
      <c r="D114" s="302"/>
      <c r="E114" s="302"/>
      <c r="F114" s="321" t="s">
        <v>1391</v>
      </c>
      <c r="G114" s="302"/>
      <c r="H114" s="302" t="s">
        <v>1435</v>
      </c>
      <c r="I114" s="302" t="s">
        <v>1425</v>
      </c>
      <c r="J114" s="302"/>
      <c r="K114" s="314"/>
    </row>
    <row r="115" spans="2:11" ht="15" customHeight="1" x14ac:dyDescent="0.35">
      <c r="B115" s="322"/>
      <c r="C115" s="302" t="s">
        <v>58</v>
      </c>
      <c r="D115" s="302"/>
      <c r="E115" s="302"/>
      <c r="F115" s="321" t="s">
        <v>1391</v>
      </c>
      <c r="G115" s="302"/>
      <c r="H115" s="302" t="s">
        <v>1436</v>
      </c>
      <c r="I115" s="302" t="s">
        <v>1437</v>
      </c>
      <c r="J115" s="302"/>
      <c r="K115" s="314"/>
    </row>
    <row r="116" spans="2:11" ht="15" customHeight="1" x14ac:dyDescent="0.35">
      <c r="B116" s="323"/>
      <c r="C116" s="328"/>
      <c r="D116" s="328"/>
      <c r="E116" s="328"/>
      <c r="F116" s="328"/>
      <c r="G116" s="328"/>
      <c r="H116" s="328"/>
      <c r="I116" s="328"/>
      <c r="J116" s="328"/>
      <c r="K116" s="325"/>
    </row>
    <row r="117" spans="2:11" ht="18.75" customHeight="1" x14ac:dyDescent="0.35">
      <c r="B117" s="329"/>
      <c r="C117" s="299"/>
      <c r="D117" s="299"/>
      <c r="E117" s="299"/>
      <c r="F117" s="330"/>
      <c r="G117" s="299"/>
      <c r="H117" s="299"/>
      <c r="I117" s="299"/>
      <c r="J117" s="299"/>
      <c r="K117" s="329"/>
    </row>
    <row r="118" spans="2:11" ht="18.75" customHeight="1" x14ac:dyDescent="0.35">
      <c r="B118" s="308"/>
      <c r="C118" s="308"/>
      <c r="D118" s="308"/>
      <c r="E118" s="308"/>
      <c r="F118" s="308"/>
      <c r="G118" s="308"/>
      <c r="H118" s="308"/>
      <c r="I118" s="308"/>
      <c r="J118" s="308"/>
      <c r="K118" s="308"/>
    </row>
    <row r="119" spans="2:11" ht="7.5" customHeight="1" x14ac:dyDescent="0.35">
      <c r="B119" s="331"/>
      <c r="C119" s="332"/>
      <c r="D119" s="332"/>
      <c r="E119" s="332"/>
      <c r="F119" s="332"/>
      <c r="G119" s="332"/>
      <c r="H119" s="332"/>
      <c r="I119" s="332"/>
      <c r="J119" s="332"/>
      <c r="K119" s="333"/>
    </row>
    <row r="120" spans="2:11" ht="45" customHeight="1" x14ac:dyDescent="0.35">
      <c r="B120" s="334"/>
      <c r="C120" s="290" t="s">
        <v>1438</v>
      </c>
      <c r="D120" s="290"/>
      <c r="E120" s="290"/>
      <c r="F120" s="290"/>
      <c r="G120" s="290"/>
      <c r="H120" s="290"/>
      <c r="I120" s="290"/>
      <c r="J120" s="290"/>
      <c r="K120" s="335"/>
    </row>
    <row r="121" spans="2:11" ht="17.25" customHeight="1" x14ac:dyDescent="0.35">
      <c r="B121" s="336"/>
      <c r="C121" s="315" t="s">
        <v>1385</v>
      </c>
      <c r="D121" s="315"/>
      <c r="E121" s="315"/>
      <c r="F121" s="315" t="s">
        <v>1386</v>
      </c>
      <c r="G121" s="316"/>
      <c r="H121" s="315" t="s">
        <v>122</v>
      </c>
      <c r="I121" s="315" t="s">
        <v>58</v>
      </c>
      <c r="J121" s="315" t="s">
        <v>1387</v>
      </c>
      <c r="K121" s="337"/>
    </row>
    <row r="122" spans="2:11" ht="17.25" customHeight="1" x14ac:dyDescent="0.35">
      <c r="B122" s="336"/>
      <c r="C122" s="317" t="s">
        <v>1388</v>
      </c>
      <c r="D122" s="317"/>
      <c r="E122" s="317"/>
      <c r="F122" s="318" t="s">
        <v>1389</v>
      </c>
      <c r="G122" s="319"/>
      <c r="H122" s="317"/>
      <c r="I122" s="317"/>
      <c r="J122" s="317" t="s">
        <v>1390</v>
      </c>
      <c r="K122" s="337"/>
    </row>
    <row r="123" spans="2:11" ht="5.25" customHeight="1" x14ac:dyDescent="0.35">
      <c r="B123" s="338"/>
      <c r="C123" s="320"/>
      <c r="D123" s="320"/>
      <c r="E123" s="320"/>
      <c r="F123" s="320"/>
      <c r="G123" s="302"/>
      <c r="H123" s="320"/>
      <c r="I123" s="320"/>
      <c r="J123" s="320"/>
      <c r="K123" s="339"/>
    </row>
    <row r="124" spans="2:11" ht="15" customHeight="1" x14ac:dyDescent="0.35">
      <c r="B124" s="338"/>
      <c r="C124" s="302" t="s">
        <v>1394</v>
      </c>
      <c r="D124" s="320"/>
      <c r="E124" s="320"/>
      <c r="F124" s="321" t="s">
        <v>1391</v>
      </c>
      <c r="G124" s="302"/>
      <c r="H124" s="302" t="s">
        <v>1430</v>
      </c>
      <c r="I124" s="302" t="s">
        <v>1393</v>
      </c>
      <c r="J124" s="302">
        <v>120</v>
      </c>
      <c r="K124" s="340"/>
    </row>
    <row r="125" spans="2:11" ht="15" customHeight="1" x14ac:dyDescent="0.35">
      <c r="B125" s="338"/>
      <c r="C125" s="302" t="s">
        <v>1439</v>
      </c>
      <c r="D125" s="302"/>
      <c r="E125" s="302"/>
      <c r="F125" s="321" t="s">
        <v>1391</v>
      </c>
      <c r="G125" s="302"/>
      <c r="H125" s="302" t="s">
        <v>1440</v>
      </c>
      <c r="I125" s="302" t="s">
        <v>1393</v>
      </c>
      <c r="J125" s="302" t="s">
        <v>1441</v>
      </c>
      <c r="K125" s="340"/>
    </row>
    <row r="126" spans="2:11" ht="15" customHeight="1" x14ac:dyDescent="0.35">
      <c r="B126" s="338"/>
      <c r="C126" s="302" t="s">
        <v>1340</v>
      </c>
      <c r="D126" s="302"/>
      <c r="E126" s="302"/>
      <c r="F126" s="321" t="s">
        <v>1391</v>
      </c>
      <c r="G126" s="302"/>
      <c r="H126" s="302" t="s">
        <v>1442</v>
      </c>
      <c r="I126" s="302" t="s">
        <v>1393</v>
      </c>
      <c r="J126" s="302" t="s">
        <v>1441</v>
      </c>
      <c r="K126" s="340"/>
    </row>
    <row r="127" spans="2:11" ht="15" customHeight="1" x14ac:dyDescent="0.35">
      <c r="B127" s="338"/>
      <c r="C127" s="302" t="s">
        <v>1402</v>
      </c>
      <c r="D127" s="302"/>
      <c r="E127" s="302"/>
      <c r="F127" s="321" t="s">
        <v>1397</v>
      </c>
      <c r="G127" s="302"/>
      <c r="H127" s="302" t="s">
        <v>1403</v>
      </c>
      <c r="I127" s="302" t="s">
        <v>1393</v>
      </c>
      <c r="J127" s="302">
        <v>15</v>
      </c>
      <c r="K127" s="340"/>
    </row>
    <row r="128" spans="2:11" ht="15" customHeight="1" x14ac:dyDescent="0.35">
      <c r="B128" s="338"/>
      <c r="C128" s="302" t="s">
        <v>1404</v>
      </c>
      <c r="D128" s="302"/>
      <c r="E128" s="302"/>
      <c r="F128" s="321" t="s">
        <v>1397</v>
      </c>
      <c r="G128" s="302"/>
      <c r="H128" s="302" t="s">
        <v>1405</v>
      </c>
      <c r="I128" s="302" t="s">
        <v>1393</v>
      </c>
      <c r="J128" s="302">
        <v>15</v>
      </c>
      <c r="K128" s="340"/>
    </row>
    <row r="129" spans="2:11" ht="15" customHeight="1" x14ac:dyDescent="0.35">
      <c r="B129" s="338"/>
      <c r="C129" s="302" t="s">
        <v>1406</v>
      </c>
      <c r="D129" s="302"/>
      <c r="E129" s="302"/>
      <c r="F129" s="321" t="s">
        <v>1397</v>
      </c>
      <c r="G129" s="302"/>
      <c r="H129" s="302" t="s">
        <v>1407</v>
      </c>
      <c r="I129" s="302" t="s">
        <v>1393</v>
      </c>
      <c r="J129" s="302">
        <v>20</v>
      </c>
      <c r="K129" s="340"/>
    </row>
    <row r="130" spans="2:11" ht="15" customHeight="1" x14ac:dyDescent="0.35">
      <c r="B130" s="338"/>
      <c r="C130" s="302" t="s">
        <v>1408</v>
      </c>
      <c r="D130" s="302"/>
      <c r="E130" s="302"/>
      <c r="F130" s="321" t="s">
        <v>1397</v>
      </c>
      <c r="G130" s="302"/>
      <c r="H130" s="302" t="s">
        <v>1409</v>
      </c>
      <c r="I130" s="302" t="s">
        <v>1393</v>
      </c>
      <c r="J130" s="302">
        <v>20</v>
      </c>
      <c r="K130" s="340"/>
    </row>
    <row r="131" spans="2:11" ht="15" customHeight="1" x14ac:dyDescent="0.35">
      <c r="B131" s="338"/>
      <c r="C131" s="302" t="s">
        <v>1396</v>
      </c>
      <c r="D131" s="302"/>
      <c r="E131" s="302"/>
      <c r="F131" s="321" t="s">
        <v>1397</v>
      </c>
      <c r="G131" s="302"/>
      <c r="H131" s="302" t="s">
        <v>1430</v>
      </c>
      <c r="I131" s="302" t="s">
        <v>1393</v>
      </c>
      <c r="J131" s="302">
        <v>50</v>
      </c>
      <c r="K131" s="340"/>
    </row>
    <row r="132" spans="2:11" ht="15" customHeight="1" x14ac:dyDescent="0.35">
      <c r="B132" s="338"/>
      <c r="C132" s="302" t="s">
        <v>1410</v>
      </c>
      <c r="D132" s="302"/>
      <c r="E132" s="302"/>
      <c r="F132" s="321" t="s">
        <v>1397</v>
      </c>
      <c r="G132" s="302"/>
      <c r="H132" s="302" t="s">
        <v>1430</v>
      </c>
      <c r="I132" s="302" t="s">
        <v>1393</v>
      </c>
      <c r="J132" s="302">
        <v>50</v>
      </c>
      <c r="K132" s="340"/>
    </row>
    <row r="133" spans="2:11" ht="15" customHeight="1" x14ac:dyDescent="0.35">
      <c r="B133" s="338"/>
      <c r="C133" s="302" t="s">
        <v>1416</v>
      </c>
      <c r="D133" s="302"/>
      <c r="E133" s="302"/>
      <c r="F133" s="321" t="s">
        <v>1397</v>
      </c>
      <c r="G133" s="302"/>
      <c r="H133" s="302" t="s">
        <v>1430</v>
      </c>
      <c r="I133" s="302" t="s">
        <v>1393</v>
      </c>
      <c r="J133" s="302">
        <v>50</v>
      </c>
      <c r="K133" s="340"/>
    </row>
    <row r="134" spans="2:11" ht="15" customHeight="1" x14ac:dyDescent="0.35">
      <c r="B134" s="338"/>
      <c r="C134" s="302" t="s">
        <v>1418</v>
      </c>
      <c r="D134" s="302"/>
      <c r="E134" s="302"/>
      <c r="F134" s="321" t="s">
        <v>1397</v>
      </c>
      <c r="G134" s="302"/>
      <c r="H134" s="302" t="s">
        <v>1430</v>
      </c>
      <c r="I134" s="302" t="s">
        <v>1393</v>
      </c>
      <c r="J134" s="302">
        <v>50</v>
      </c>
      <c r="K134" s="340"/>
    </row>
    <row r="135" spans="2:11" ht="15" customHeight="1" x14ac:dyDescent="0.35">
      <c r="B135" s="338"/>
      <c r="C135" s="302" t="s">
        <v>127</v>
      </c>
      <c r="D135" s="302"/>
      <c r="E135" s="302"/>
      <c r="F135" s="321" t="s">
        <v>1397</v>
      </c>
      <c r="G135" s="302"/>
      <c r="H135" s="302" t="s">
        <v>1443</v>
      </c>
      <c r="I135" s="302" t="s">
        <v>1393</v>
      </c>
      <c r="J135" s="302">
        <v>255</v>
      </c>
      <c r="K135" s="340"/>
    </row>
    <row r="136" spans="2:11" ht="15" customHeight="1" x14ac:dyDescent="0.35">
      <c r="B136" s="338"/>
      <c r="C136" s="302" t="s">
        <v>1420</v>
      </c>
      <c r="D136" s="302"/>
      <c r="E136" s="302"/>
      <c r="F136" s="321" t="s">
        <v>1391</v>
      </c>
      <c r="G136" s="302"/>
      <c r="H136" s="302" t="s">
        <v>1444</v>
      </c>
      <c r="I136" s="302" t="s">
        <v>1422</v>
      </c>
      <c r="J136" s="302"/>
      <c r="K136" s="340"/>
    </row>
    <row r="137" spans="2:11" ht="15" customHeight="1" x14ac:dyDescent="0.35">
      <c r="B137" s="338"/>
      <c r="C137" s="302" t="s">
        <v>1423</v>
      </c>
      <c r="D137" s="302"/>
      <c r="E137" s="302"/>
      <c r="F137" s="321" t="s">
        <v>1391</v>
      </c>
      <c r="G137" s="302"/>
      <c r="H137" s="302" t="s">
        <v>1445</v>
      </c>
      <c r="I137" s="302" t="s">
        <v>1425</v>
      </c>
      <c r="J137" s="302"/>
      <c r="K137" s="340"/>
    </row>
    <row r="138" spans="2:11" ht="15" customHeight="1" x14ac:dyDescent="0.35">
      <c r="B138" s="338"/>
      <c r="C138" s="302" t="s">
        <v>1426</v>
      </c>
      <c r="D138" s="302"/>
      <c r="E138" s="302"/>
      <c r="F138" s="321" t="s">
        <v>1391</v>
      </c>
      <c r="G138" s="302"/>
      <c r="H138" s="302" t="s">
        <v>1426</v>
      </c>
      <c r="I138" s="302" t="s">
        <v>1425</v>
      </c>
      <c r="J138" s="302"/>
      <c r="K138" s="340"/>
    </row>
    <row r="139" spans="2:11" ht="15" customHeight="1" x14ac:dyDescent="0.35">
      <c r="B139" s="338"/>
      <c r="C139" s="302" t="s">
        <v>39</v>
      </c>
      <c r="D139" s="302"/>
      <c r="E139" s="302"/>
      <c r="F139" s="321" t="s">
        <v>1391</v>
      </c>
      <c r="G139" s="302"/>
      <c r="H139" s="302" t="s">
        <v>1446</v>
      </c>
      <c r="I139" s="302" t="s">
        <v>1425</v>
      </c>
      <c r="J139" s="302"/>
      <c r="K139" s="340"/>
    </row>
    <row r="140" spans="2:11" ht="15" customHeight="1" x14ac:dyDescent="0.35">
      <c r="B140" s="338"/>
      <c r="C140" s="302" t="s">
        <v>1447</v>
      </c>
      <c r="D140" s="302"/>
      <c r="E140" s="302"/>
      <c r="F140" s="321" t="s">
        <v>1391</v>
      </c>
      <c r="G140" s="302"/>
      <c r="H140" s="302" t="s">
        <v>1448</v>
      </c>
      <c r="I140" s="302" t="s">
        <v>1425</v>
      </c>
      <c r="J140" s="302"/>
      <c r="K140" s="340"/>
    </row>
    <row r="141" spans="2:11" ht="15" customHeight="1" x14ac:dyDescent="0.35">
      <c r="B141" s="341"/>
      <c r="C141" s="342"/>
      <c r="D141" s="342"/>
      <c r="E141" s="342"/>
      <c r="F141" s="342"/>
      <c r="G141" s="342"/>
      <c r="H141" s="342"/>
      <c r="I141" s="342"/>
      <c r="J141" s="342"/>
      <c r="K141" s="343"/>
    </row>
    <row r="142" spans="2:11" ht="18.75" customHeight="1" x14ac:dyDescent="0.35">
      <c r="B142" s="299"/>
      <c r="C142" s="299"/>
      <c r="D142" s="299"/>
      <c r="E142" s="299"/>
      <c r="F142" s="330"/>
      <c r="G142" s="299"/>
      <c r="H142" s="299"/>
      <c r="I142" s="299"/>
      <c r="J142" s="299"/>
      <c r="K142" s="299"/>
    </row>
    <row r="143" spans="2:11" ht="18.75" customHeight="1" x14ac:dyDescent="0.35">
      <c r="B143" s="308"/>
      <c r="C143" s="308"/>
      <c r="D143" s="308"/>
      <c r="E143" s="308"/>
      <c r="F143" s="308"/>
      <c r="G143" s="308"/>
      <c r="H143" s="308"/>
      <c r="I143" s="308"/>
      <c r="J143" s="308"/>
      <c r="K143" s="308"/>
    </row>
    <row r="144" spans="2:11" ht="7.5" customHeight="1" x14ac:dyDescent="0.35">
      <c r="B144" s="309"/>
      <c r="C144" s="310"/>
      <c r="D144" s="310"/>
      <c r="E144" s="310"/>
      <c r="F144" s="310"/>
      <c r="G144" s="310"/>
      <c r="H144" s="310"/>
      <c r="I144" s="310"/>
      <c r="J144" s="310"/>
      <c r="K144" s="311"/>
    </row>
    <row r="145" spans="2:11" ht="45" customHeight="1" x14ac:dyDescent="0.35">
      <c r="B145" s="312"/>
      <c r="C145" s="313" t="s">
        <v>1449</v>
      </c>
      <c r="D145" s="313"/>
      <c r="E145" s="313"/>
      <c r="F145" s="313"/>
      <c r="G145" s="313"/>
      <c r="H145" s="313"/>
      <c r="I145" s="313"/>
      <c r="J145" s="313"/>
      <c r="K145" s="314"/>
    </row>
    <row r="146" spans="2:11" ht="17.25" customHeight="1" x14ac:dyDescent="0.35">
      <c r="B146" s="312"/>
      <c r="C146" s="315" t="s">
        <v>1385</v>
      </c>
      <c r="D146" s="315"/>
      <c r="E146" s="315"/>
      <c r="F146" s="315" t="s">
        <v>1386</v>
      </c>
      <c r="G146" s="316"/>
      <c r="H146" s="315" t="s">
        <v>122</v>
      </c>
      <c r="I146" s="315" t="s">
        <v>58</v>
      </c>
      <c r="J146" s="315" t="s">
        <v>1387</v>
      </c>
      <c r="K146" s="314"/>
    </row>
    <row r="147" spans="2:11" ht="17.25" customHeight="1" x14ac:dyDescent="0.35">
      <c r="B147" s="312"/>
      <c r="C147" s="317" t="s">
        <v>1388</v>
      </c>
      <c r="D147" s="317"/>
      <c r="E147" s="317"/>
      <c r="F147" s="318" t="s">
        <v>1389</v>
      </c>
      <c r="G147" s="319"/>
      <c r="H147" s="317"/>
      <c r="I147" s="317"/>
      <c r="J147" s="317" t="s">
        <v>1390</v>
      </c>
      <c r="K147" s="314"/>
    </row>
    <row r="148" spans="2:11" ht="5.25" customHeight="1" x14ac:dyDescent="0.35">
      <c r="B148" s="322"/>
      <c r="C148" s="320"/>
      <c r="D148" s="320"/>
      <c r="E148" s="320"/>
      <c r="F148" s="320"/>
      <c r="G148" s="302"/>
      <c r="H148" s="320"/>
      <c r="I148" s="320"/>
      <c r="J148" s="320"/>
      <c r="K148" s="340"/>
    </row>
    <row r="149" spans="2:11" ht="15" customHeight="1" x14ac:dyDescent="0.35">
      <c r="B149" s="322"/>
      <c r="C149" s="344" t="s">
        <v>1394</v>
      </c>
      <c r="D149" s="302"/>
      <c r="E149" s="302"/>
      <c r="F149" s="345" t="s">
        <v>1391</v>
      </c>
      <c r="G149" s="302"/>
      <c r="H149" s="344" t="s">
        <v>1430</v>
      </c>
      <c r="I149" s="344" t="s">
        <v>1393</v>
      </c>
      <c r="J149" s="344">
        <v>120</v>
      </c>
      <c r="K149" s="340"/>
    </row>
    <row r="150" spans="2:11" ht="15" customHeight="1" x14ac:dyDescent="0.35">
      <c r="B150" s="322"/>
      <c r="C150" s="344" t="s">
        <v>1439</v>
      </c>
      <c r="D150" s="302"/>
      <c r="E150" s="302"/>
      <c r="F150" s="345" t="s">
        <v>1391</v>
      </c>
      <c r="G150" s="302"/>
      <c r="H150" s="344" t="s">
        <v>1450</v>
      </c>
      <c r="I150" s="344" t="s">
        <v>1393</v>
      </c>
      <c r="J150" s="344" t="s">
        <v>1441</v>
      </c>
      <c r="K150" s="340"/>
    </row>
    <row r="151" spans="2:11" ht="15" customHeight="1" x14ac:dyDescent="0.35">
      <c r="B151" s="322"/>
      <c r="C151" s="344" t="s">
        <v>1340</v>
      </c>
      <c r="D151" s="302"/>
      <c r="E151" s="302"/>
      <c r="F151" s="345" t="s">
        <v>1391</v>
      </c>
      <c r="G151" s="302"/>
      <c r="H151" s="344" t="s">
        <v>1451</v>
      </c>
      <c r="I151" s="344" t="s">
        <v>1393</v>
      </c>
      <c r="J151" s="344" t="s">
        <v>1441</v>
      </c>
      <c r="K151" s="340"/>
    </row>
    <row r="152" spans="2:11" ht="15" customHeight="1" x14ac:dyDescent="0.35">
      <c r="B152" s="322"/>
      <c r="C152" s="344" t="s">
        <v>1396</v>
      </c>
      <c r="D152" s="302"/>
      <c r="E152" s="302"/>
      <c r="F152" s="345" t="s">
        <v>1397</v>
      </c>
      <c r="G152" s="302"/>
      <c r="H152" s="344" t="s">
        <v>1430</v>
      </c>
      <c r="I152" s="344" t="s">
        <v>1393</v>
      </c>
      <c r="J152" s="344">
        <v>50</v>
      </c>
      <c r="K152" s="340"/>
    </row>
    <row r="153" spans="2:11" ht="15" customHeight="1" x14ac:dyDescent="0.35">
      <c r="B153" s="322"/>
      <c r="C153" s="344" t="s">
        <v>1399</v>
      </c>
      <c r="D153" s="302"/>
      <c r="E153" s="302"/>
      <c r="F153" s="345" t="s">
        <v>1391</v>
      </c>
      <c r="G153" s="302"/>
      <c r="H153" s="344" t="s">
        <v>1430</v>
      </c>
      <c r="I153" s="344" t="s">
        <v>1401</v>
      </c>
      <c r="J153" s="344"/>
      <c r="K153" s="340"/>
    </row>
    <row r="154" spans="2:11" ht="15" customHeight="1" x14ac:dyDescent="0.35">
      <c r="B154" s="322"/>
      <c r="C154" s="344" t="s">
        <v>1410</v>
      </c>
      <c r="D154" s="302"/>
      <c r="E154" s="302"/>
      <c r="F154" s="345" t="s">
        <v>1397</v>
      </c>
      <c r="G154" s="302"/>
      <c r="H154" s="344" t="s">
        <v>1430</v>
      </c>
      <c r="I154" s="344" t="s">
        <v>1393</v>
      </c>
      <c r="J154" s="344">
        <v>50</v>
      </c>
      <c r="K154" s="340"/>
    </row>
    <row r="155" spans="2:11" ht="15" customHeight="1" x14ac:dyDescent="0.35">
      <c r="B155" s="322"/>
      <c r="C155" s="344" t="s">
        <v>1418</v>
      </c>
      <c r="D155" s="302"/>
      <c r="E155" s="302"/>
      <c r="F155" s="345" t="s">
        <v>1397</v>
      </c>
      <c r="G155" s="302"/>
      <c r="H155" s="344" t="s">
        <v>1430</v>
      </c>
      <c r="I155" s="344" t="s">
        <v>1393</v>
      </c>
      <c r="J155" s="344">
        <v>50</v>
      </c>
      <c r="K155" s="340"/>
    </row>
    <row r="156" spans="2:11" ht="15" customHeight="1" x14ac:dyDescent="0.35">
      <c r="B156" s="322"/>
      <c r="C156" s="344" t="s">
        <v>1416</v>
      </c>
      <c r="D156" s="302"/>
      <c r="E156" s="302"/>
      <c r="F156" s="345" t="s">
        <v>1397</v>
      </c>
      <c r="G156" s="302"/>
      <c r="H156" s="344" t="s">
        <v>1430</v>
      </c>
      <c r="I156" s="344" t="s">
        <v>1393</v>
      </c>
      <c r="J156" s="344">
        <v>50</v>
      </c>
      <c r="K156" s="340"/>
    </row>
    <row r="157" spans="2:11" ht="15" customHeight="1" x14ac:dyDescent="0.35">
      <c r="B157" s="322"/>
      <c r="C157" s="344" t="s">
        <v>89</v>
      </c>
      <c r="D157" s="302"/>
      <c r="E157" s="302"/>
      <c r="F157" s="345" t="s">
        <v>1391</v>
      </c>
      <c r="G157" s="302"/>
      <c r="H157" s="344" t="s">
        <v>1452</v>
      </c>
      <c r="I157" s="344" t="s">
        <v>1393</v>
      </c>
      <c r="J157" s="344" t="s">
        <v>1453</v>
      </c>
      <c r="K157" s="340"/>
    </row>
    <row r="158" spans="2:11" ht="15" customHeight="1" x14ac:dyDescent="0.35">
      <c r="B158" s="322"/>
      <c r="C158" s="344" t="s">
        <v>1454</v>
      </c>
      <c r="D158" s="302"/>
      <c r="E158" s="302"/>
      <c r="F158" s="345" t="s">
        <v>1391</v>
      </c>
      <c r="G158" s="302"/>
      <c r="H158" s="344" t="s">
        <v>1455</v>
      </c>
      <c r="I158" s="344" t="s">
        <v>1425</v>
      </c>
      <c r="J158" s="344"/>
      <c r="K158" s="340"/>
    </row>
    <row r="159" spans="2:11" ht="15" customHeight="1" x14ac:dyDescent="0.35">
      <c r="B159" s="346"/>
      <c r="C159" s="328"/>
      <c r="D159" s="328"/>
      <c r="E159" s="328"/>
      <c r="F159" s="328"/>
      <c r="G159" s="328"/>
      <c r="H159" s="328"/>
      <c r="I159" s="328"/>
      <c r="J159" s="328"/>
      <c r="K159" s="347"/>
    </row>
    <row r="160" spans="2:11" ht="18.75" customHeight="1" x14ac:dyDescent="0.35">
      <c r="B160" s="299"/>
      <c r="C160" s="302"/>
      <c r="D160" s="302"/>
      <c r="E160" s="302"/>
      <c r="F160" s="321"/>
      <c r="G160" s="302"/>
      <c r="H160" s="302"/>
      <c r="I160" s="302"/>
      <c r="J160" s="302"/>
      <c r="K160" s="299"/>
    </row>
    <row r="161" spans="2:11" ht="18.75" customHeight="1" x14ac:dyDescent="0.35">
      <c r="B161" s="308"/>
      <c r="C161" s="308"/>
      <c r="D161" s="308"/>
      <c r="E161" s="308"/>
      <c r="F161" s="308"/>
      <c r="G161" s="308"/>
      <c r="H161" s="308"/>
      <c r="I161" s="308"/>
      <c r="J161" s="308"/>
      <c r="K161" s="308"/>
    </row>
    <row r="162" spans="2:11" ht="7.5" customHeight="1" x14ac:dyDescent="0.35">
      <c r="B162" s="286"/>
      <c r="C162" s="287"/>
      <c r="D162" s="287"/>
      <c r="E162" s="287"/>
      <c r="F162" s="287"/>
      <c r="G162" s="287"/>
      <c r="H162" s="287"/>
      <c r="I162" s="287"/>
      <c r="J162" s="287"/>
      <c r="K162" s="288"/>
    </row>
    <row r="163" spans="2:11" ht="45" customHeight="1" x14ac:dyDescent="0.35">
      <c r="B163" s="289"/>
      <c r="C163" s="290" t="s">
        <v>1456</v>
      </c>
      <c r="D163" s="290"/>
      <c r="E163" s="290"/>
      <c r="F163" s="290"/>
      <c r="G163" s="290"/>
      <c r="H163" s="290"/>
      <c r="I163" s="290"/>
      <c r="J163" s="290"/>
      <c r="K163" s="291"/>
    </row>
    <row r="164" spans="2:11" ht="17.25" customHeight="1" x14ac:dyDescent="0.35">
      <c r="B164" s="289"/>
      <c r="C164" s="315" t="s">
        <v>1385</v>
      </c>
      <c r="D164" s="315"/>
      <c r="E164" s="315"/>
      <c r="F164" s="315" t="s">
        <v>1386</v>
      </c>
      <c r="G164" s="348"/>
      <c r="H164" s="349" t="s">
        <v>122</v>
      </c>
      <c r="I164" s="349" t="s">
        <v>58</v>
      </c>
      <c r="J164" s="315" t="s">
        <v>1387</v>
      </c>
      <c r="K164" s="291"/>
    </row>
    <row r="165" spans="2:11" ht="17.25" customHeight="1" x14ac:dyDescent="0.35">
      <c r="B165" s="293"/>
      <c r="C165" s="317" t="s">
        <v>1388</v>
      </c>
      <c r="D165" s="317"/>
      <c r="E165" s="317"/>
      <c r="F165" s="318" t="s">
        <v>1389</v>
      </c>
      <c r="G165" s="350"/>
      <c r="H165" s="351"/>
      <c r="I165" s="351"/>
      <c r="J165" s="317" t="s">
        <v>1390</v>
      </c>
      <c r="K165" s="295"/>
    </row>
    <row r="166" spans="2:11" ht="5.25" customHeight="1" x14ac:dyDescent="0.35">
      <c r="B166" s="322"/>
      <c r="C166" s="320"/>
      <c r="D166" s="320"/>
      <c r="E166" s="320"/>
      <c r="F166" s="320"/>
      <c r="G166" s="302"/>
      <c r="H166" s="320"/>
      <c r="I166" s="320"/>
      <c r="J166" s="320"/>
      <c r="K166" s="340"/>
    </row>
    <row r="167" spans="2:11" ht="15" customHeight="1" x14ac:dyDescent="0.35">
      <c r="B167" s="322"/>
      <c r="C167" s="302" t="s">
        <v>1394</v>
      </c>
      <c r="D167" s="302"/>
      <c r="E167" s="302"/>
      <c r="F167" s="321" t="s">
        <v>1391</v>
      </c>
      <c r="G167" s="302"/>
      <c r="H167" s="302" t="s">
        <v>1430</v>
      </c>
      <c r="I167" s="302" t="s">
        <v>1393</v>
      </c>
      <c r="J167" s="302">
        <v>120</v>
      </c>
      <c r="K167" s="340"/>
    </row>
    <row r="168" spans="2:11" ht="15" customHeight="1" x14ac:dyDescent="0.35">
      <c r="B168" s="322"/>
      <c r="C168" s="302" t="s">
        <v>1439</v>
      </c>
      <c r="D168" s="302"/>
      <c r="E168" s="302"/>
      <c r="F168" s="321" t="s">
        <v>1391</v>
      </c>
      <c r="G168" s="302"/>
      <c r="H168" s="302" t="s">
        <v>1440</v>
      </c>
      <c r="I168" s="302" t="s">
        <v>1393</v>
      </c>
      <c r="J168" s="302" t="s">
        <v>1441</v>
      </c>
      <c r="K168" s="340"/>
    </row>
    <row r="169" spans="2:11" ht="15" customHeight="1" x14ac:dyDescent="0.35">
      <c r="B169" s="322"/>
      <c r="C169" s="302" t="s">
        <v>1340</v>
      </c>
      <c r="D169" s="302"/>
      <c r="E169" s="302"/>
      <c r="F169" s="321" t="s">
        <v>1391</v>
      </c>
      <c r="G169" s="302"/>
      <c r="H169" s="302" t="s">
        <v>1457</v>
      </c>
      <c r="I169" s="302" t="s">
        <v>1393</v>
      </c>
      <c r="J169" s="302" t="s">
        <v>1441</v>
      </c>
      <c r="K169" s="340"/>
    </row>
    <row r="170" spans="2:11" ht="15" customHeight="1" x14ac:dyDescent="0.35">
      <c r="B170" s="322"/>
      <c r="C170" s="302" t="s">
        <v>1396</v>
      </c>
      <c r="D170" s="302"/>
      <c r="E170" s="302"/>
      <c r="F170" s="321" t="s">
        <v>1397</v>
      </c>
      <c r="G170" s="302"/>
      <c r="H170" s="302" t="s">
        <v>1457</v>
      </c>
      <c r="I170" s="302" t="s">
        <v>1393</v>
      </c>
      <c r="J170" s="302">
        <v>50</v>
      </c>
      <c r="K170" s="340"/>
    </row>
    <row r="171" spans="2:11" ht="15" customHeight="1" x14ac:dyDescent="0.35">
      <c r="B171" s="322"/>
      <c r="C171" s="302" t="s">
        <v>1399</v>
      </c>
      <c r="D171" s="302"/>
      <c r="E171" s="302"/>
      <c r="F171" s="321" t="s">
        <v>1391</v>
      </c>
      <c r="G171" s="302"/>
      <c r="H171" s="302" t="s">
        <v>1457</v>
      </c>
      <c r="I171" s="302" t="s">
        <v>1401</v>
      </c>
      <c r="J171" s="302"/>
      <c r="K171" s="340"/>
    </row>
    <row r="172" spans="2:11" ht="15" customHeight="1" x14ac:dyDescent="0.35">
      <c r="B172" s="322"/>
      <c r="C172" s="302" t="s">
        <v>1410</v>
      </c>
      <c r="D172" s="302"/>
      <c r="E172" s="302"/>
      <c r="F172" s="321" t="s">
        <v>1397</v>
      </c>
      <c r="G172" s="302"/>
      <c r="H172" s="302" t="s">
        <v>1457</v>
      </c>
      <c r="I172" s="302" t="s">
        <v>1393</v>
      </c>
      <c r="J172" s="302">
        <v>50</v>
      </c>
      <c r="K172" s="340"/>
    </row>
    <row r="173" spans="2:11" ht="15" customHeight="1" x14ac:dyDescent="0.35">
      <c r="B173" s="322"/>
      <c r="C173" s="302" t="s">
        <v>1418</v>
      </c>
      <c r="D173" s="302"/>
      <c r="E173" s="302"/>
      <c r="F173" s="321" t="s">
        <v>1397</v>
      </c>
      <c r="G173" s="302"/>
      <c r="H173" s="302" t="s">
        <v>1457</v>
      </c>
      <c r="I173" s="302" t="s">
        <v>1393</v>
      </c>
      <c r="J173" s="302">
        <v>50</v>
      </c>
      <c r="K173" s="340"/>
    </row>
    <row r="174" spans="2:11" ht="15" customHeight="1" x14ac:dyDescent="0.35">
      <c r="B174" s="322"/>
      <c r="C174" s="302" t="s">
        <v>1416</v>
      </c>
      <c r="D174" s="302"/>
      <c r="E174" s="302"/>
      <c r="F174" s="321" t="s">
        <v>1397</v>
      </c>
      <c r="G174" s="302"/>
      <c r="H174" s="302" t="s">
        <v>1457</v>
      </c>
      <c r="I174" s="302" t="s">
        <v>1393</v>
      </c>
      <c r="J174" s="302">
        <v>50</v>
      </c>
      <c r="K174" s="340"/>
    </row>
    <row r="175" spans="2:11" ht="15" customHeight="1" x14ac:dyDescent="0.35">
      <c r="B175" s="322"/>
      <c r="C175" s="302" t="s">
        <v>121</v>
      </c>
      <c r="D175" s="302"/>
      <c r="E175" s="302"/>
      <c r="F175" s="321" t="s">
        <v>1391</v>
      </c>
      <c r="G175" s="302"/>
      <c r="H175" s="302" t="s">
        <v>1458</v>
      </c>
      <c r="I175" s="302" t="s">
        <v>1459</v>
      </c>
      <c r="J175" s="302"/>
      <c r="K175" s="340"/>
    </row>
    <row r="176" spans="2:11" ht="15" customHeight="1" x14ac:dyDescent="0.35">
      <c r="B176" s="322"/>
      <c r="C176" s="302" t="s">
        <v>58</v>
      </c>
      <c r="D176" s="302"/>
      <c r="E176" s="302"/>
      <c r="F176" s="321" t="s">
        <v>1391</v>
      </c>
      <c r="G176" s="302"/>
      <c r="H176" s="302" t="s">
        <v>1460</v>
      </c>
      <c r="I176" s="302" t="s">
        <v>1461</v>
      </c>
      <c r="J176" s="302">
        <v>1</v>
      </c>
      <c r="K176" s="340"/>
    </row>
    <row r="177" spans="2:11" ht="15" customHeight="1" x14ac:dyDescent="0.35">
      <c r="B177" s="322"/>
      <c r="C177" s="302" t="s">
        <v>54</v>
      </c>
      <c r="D177" s="302"/>
      <c r="E177" s="302"/>
      <c r="F177" s="321" t="s">
        <v>1391</v>
      </c>
      <c r="G177" s="302"/>
      <c r="H177" s="302" t="s">
        <v>1462</v>
      </c>
      <c r="I177" s="302" t="s">
        <v>1393</v>
      </c>
      <c r="J177" s="302">
        <v>20</v>
      </c>
      <c r="K177" s="340"/>
    </row>
    <row r="178" spans="2:11" ht="15" customHeight="1" x14ac:dyDescent="0.35">
      <c r="B178" s="322"/>
      <c r="C178" s="302" t="s">
        <v>122</v>
      </c>
      <c r="D178" s="302"/>
      <c r="E178" s="302"/>
      <c r="F178" s="321" t="s">
        <v>1391</v>
      </c>
      <c r="G178" s="302"/>
      <c r="H178" s="302" t="s">
        <v>1463</v>
      </c>
      <c r="I178" s="302" t="s">
        <v>1393</v>
      </c>
      <c r="J178" s="302">
        <v>255</v>
      </c>
      <c r="K178" s="340"/>
    </row>
    <row r="179" spans="2:11" ht="15" customHeight="1" x14ac:dyDescent="0.35">
      <c r="B179" s="322"/>
      <c r="C179" s="302" t="s">
        <v>123</v>
      </c>
      <c r="D179" s="302"/>
      <c r="E179" s="302"/>
      <c r="F179" s="321" t="s">
        <v>1391</v>
      </c>
      <c r="G179" s="302"/>
      <c r="H179" s="302" t="s">
        <v>1356</v>
      </c>
      <c r="I179" s="302" t="s">
        <v>1393</v>
      </c>
      <c r="J179" s="302">
        <v>10</v>
      </c>
      <c r="K179" s="340"/>
    </row>
    <row r="180" spans="2:11" ht="15" customHeight="1" x14ac:dyDescent="0.35">
      <c r="B180" s="322"/>
      <c r="C180" s="302" t="s">
        <v>124</v>
      </c>
      <c r="D180" s="302"/>
      <c r="E180" s="302"/>
      <c r="F180" s="321" t="s">
        <v>1391</v>
      </c>
      <c r="G180" s="302"/>
      <c r="H180" s="302" t="s">
        <v>1464</v>
      </c>
      <c r="I180" s="302" t="s">
        <v>1425</v>
      </c>
      <c r="J180" s="302"/>
      <c r="K180" s="340"/>
    </row>
    <row r="181" spans="2:11" ht="15" customHeight="1" x14ac:dyDescent="0.35">
      <c r="B181" s="322"/>
      <c r="C181" s="302" t="s">
        <v>1465</v>
      </c>
      <c r="D181" s="302"/>
      <c r="E181" s="302"/>
      <c r="F181" s="321" t="s">
        <v>1391</v>
      </c>
      <c r="G181" s="302"/>
      <c r="H181" s="302" t="s">
        <v>1466</v>
      </c>
      <c r="I181" s="302" t="s">
        <v>1425</v>
      </c>
      <c r="J181" s="302"/>
      <c r="K181" s="340"/>
    </row>
    <row r="182" spans="2:11" ht="15" customHeight="1" x14ac:dyDescent="0.35">
      <c r="B182" s="322"/>
      <c r="C182" s="302" t="s">
        <v>1454</v>
      </c>
      <c r="D182" s="302"/>
      <c r="E182" s="302"/>
      <c r="F182" s="321" t="s">
        <v>1391</v>
      </c>
      <c r="G182" s="302"/>
      <c r="H182" s="302" t="s">
        <v>1467</v>
      </c>
      <c r="I182" s="302" t="s">
        <v>1425</v>
      </c>
      <c r="J182" s="302"/>
      <c r="K182" s="340"/>
    </row>
    <row r="183" spans="2:11" ht="15" customHeight="1" x14ac:dyDescent="0.35">
      <c r="B183" s="322"/>
      <c r="C183" s="302" t="s">
        <v>126</v>
      </c>
      <c r="D183" s="302"/>
      <c r="E183" s="302"/>
      <c r="F183" s="321" t="s">
        <v>1397</v>
      </c>
      <c r="G183" s="302"/>
      <c r="H183" s="302" t="s">
        <v>1468</v>
      </c>
      <c r="I183" s="302" t="s">
        <v>1393</v>
      </c>
      <c r="J183" s="302">
        <v>50</v>
      </c>
      <c r="K183" s="340"/>
    </row>
    <row r="184" spans="2:11" ht="15" customHeight="1" x14ac:dyDescent="0.35">
      <c r="B184" s="322"/>
      <c r="C184" s="302" t="s">
        <v>1469</v>
      </c>
      <c r="D184" s="302"/>
      <c r="E184" s="302"/>
      <c r="F184" s="321" t="s">
        <v>1397</v>
      </c>
      <c r="G184" s="302"/>
      <c r="H184" s="302" t="s">
        <v>1470</v>
      </c>
      <c r="I184" s="302" t="s">
        <v>1471</v>
      </c>
      <c r="J184" s="302"/>
      <c r="K184" s="340"/>
    </row>
    <row r="185" spans="2:11" ht="15" customHeight="1" x14ac:dyDescent="0.35">
      <c r="B185" s="322"/>
      <c r="C185" s="302" t="s">
        <v>1472</v>
      </c>
      <c r="D185" s="302"/>
      <c r="E185" s="302"/>
      <c r="F185" s="321" t="s">
        <v>1397</v>
      </c>
      <c r="G185" s="302"/>
      <c r="H185" s="302" t="s">
        <v>1473</v>
      </c>
      <c r="I185" s="302" t="s">
        <v>1471</v>
      </c>
      <c r="J185" s="302"/>
      <c r="K185" s="340"/>
    </row>
    <row r="186" spans="2:11" ht="15" customHeight="1" x14ac:dyDescent="0.35">
      <c r="B186" s="322"/>
      <c r="C186" s="302" t="s">
        <v>1474</v>
      </c>
      <c r="D186" s="302"/>
      <c r="E186" s="302"/>
      <c r="F186" s="321" t="s">
        <v>1397</v>
      </c>
      <c r="G186" s="302"/>
      <c r="H186" s="302" t="s">
        <v>1475</v>
      </c>
      <c r="I186" s="302" t="s">
        <v>1471</v>
      </c>
      <c r="J186" s="302"/>
      <c r="K186" s="340"/>
    </row>
    <row r="187" spans="2:11" ht="15" customHeight="1" x14ac:dyDescent="0.35">
      <c r="B187" s="322"/>
      <c r="C187" s="285" t="s">
        <v>1476</v>
      </c>
      <c r="D187" s="302"/>
      <c r="E187" s="302"/>
      <c r="F187" s="321" t="s">
        <v>1397</v>
      </c>
      <c r="G187" s="302"/>
      <c r="H187" s="302" t="s">
        <v>1477</v>
      </c>
      <c r="I187" s="302" t="s">
        <v>1478</v>
      </c>
      <c r="J187" s="352" t="s">
        <v>1479</v>
      </c>
      <c r="K187" s="340"/>
    </row>
    <row r="188" spans="2:11" ht="15" customHeight="1" x14ac:dyDescent="0.35">
      <c r="B188" s="322"/>
      <c r="C188" s="308" t="s">
        <v>43</v>
      </c>
      <c r="D188" s="302"/>
      <c r="E188" s="302"/>
      <c r="F188" s="321" t="s">
        <v>1391</v>
      </c>
      <c r="G188" s="302"/>
      <c r="H188" s="299" t="s">
        <v>1480</v>
      </c>
      <c r="I188" s="302" t="s">
        <v>1481</v>
      </c>
      <c r="J188" s="302"/>
      <c r="K188" s="340"/>
    </row>
    <row r="189" spans="2:11" ht="15" customHeight="1" x14ac:dyDescent="0.35">
      <c r="B189" s="322"/>
      <c r="C189" s="308" t="s">
        <v>1482</v>
      </c>
      <c r="D189" s="302"/>
      <c r="E189" s="302"/>
      <c r="F189" s="321" t="s">
        <v>1391</v>
      </c>
      <c r="G189" s="302"/>
      <c r="H189" s="302" t="s">
        <v>1483</v>
      </c>
      <c r="I189" s="302" t="s">
        <v>1425</v>
      </c>
      <c r="J189" s="302"/>
      <c r="K189" s="340"/>
    </row>
    <row r="190" spans="2:11" ht="15" customHeight="1" x14ac:dyDescent="0.35">
      <c r="B190" s="322"/>
      <c r="C190" s="308" t="s">
        <v>1484</v>
      </c>
      <c r="D190" s="302"/>
      <c r="E190" s="302"/>
      <c r="F190" s="321" t="s">
        <v>1391</v>
      </c>
      <c r="G190" s="302"/>
      <c r="H190" s="302" t="s">
        <v>1485</v>
      </c>
      <c r="I190" s="302" t="s">
        <v>1425</v>
      </c>
      <c r="J190" s="302"/>
      <c r="K190" s="340"/>
    </row>
    <row r="191" spans="2:11" ht="15" customHeight="1" x14ac:dyDescent="0.35">
      <c r="B191" s="322"/>
      <c r="C191" s="308" t="s">
        <v>1486</v>
      </c>
      <c r="D191" s="302"/>
      <c r="E191" s="302"/>
      <c r="F191" s="321" t="s">
        <v>1397</v>
      </c>
      <c r="G191" s="302"/>
      <c r="H191" s="302" t="s">
        <v>1487</v>
      </c>
      <c r="I191" s="302" t="s">
        <v>1425</v>
      </c>
      <c r="J191" s="302"/>
      <c r="K191" s="340"/>
    </row>
    <row r="192" spans="2:11" ht="15" customHeight="1" x14ac:dyDescent="0.35">
      <c r="B192" s="346"/>
      <c r="C192" s="353"/>
      <c r="D192" s="328"/>
      <c r="E192" s="328"/>
      <c r="F192" s="328"/>
      <c r="G192" s="328"/>
      <c r="H192" s="328"/>
      <c r="I192" s="328"/>
      <c r="J192" s="328"/>
      <c r="K192" s="347"/>
    </row>
    <row r="193" spans="2:11" ht="18.75" customHeight="1" x14ac:dyDescent="0.35">
      <c r="B193" s="299"/>
      <c r="C193" s="302"/>
      <c r="D193" s="302"/>
      <c r="E193" s="302"/>
      <c r="F193" s="321"/>
      <c r="G193" s="302"/>
      <c r="H193" s="302"/>
      <c r="I193" s="302"/>
      <c r="J193" s="302"/>
      <c r="K193" s="299"/>
    </row>
    <row r="194" spans="2:11" ht="18.75" customHeight="1" x14ac:dyDescent="0.35">
      <c r="B194" s="299"/>
      <c r="C194" s="302"/>
      <c r="D194" s="302"/>
      <c r="E194" s="302"/>
      <c r="F194" s="321"/>
      <c r="G194" s="302"/>
      <c r="H194" s="302"/>
      <c r="I194" s="302"/>
      <c r="J194" s="302"/>
      <c r="K194" s="299"/>
    </row>
    <row r="195" spans="2:11" ht="18.75" customHeight="1" x14ac:dyDescent="0.35">
      <c r="B195" s="308"/>
      <c r="C195" s="308"/>
      <c r="D195" s="308"/>
      <c r="E195" s="308"/>
      <c r="F195" s="308"/>
      <c r="G195" s="308"/>
      <c r="H195" s="308"/>
      <c r="I195" s="308"/>
      <c r="J195" s="308"/>
      <c r="K195" s="308"/>
    </row>
    <row r="196" spans="2:11" x14ac:dyDescent="0.35">
      <c r="B196" s="286"/>
      <c r="C196" s="287"/>
      <c r="D196" s="287"/>
      <c r="E196" s="287"/>
      <c r="F196" s="287"/>
      <c r="G196" s="287"/>
      <c r="H196" s="287"/>
      <c r="I196" s="287"/>
      <c r="J196" s="287"/>
      <c r="K196" s="288"/>
    </row>
    <row r="197" spans="2:11" ht="20.5" x14ac:dyDescent="0.35">
      <c r="B197" s="289"/>
      <c r="C197" s="290" t="s">
        <v>1488</v>
      </c>
      <c r="D197" s="290"/>
      <c r="E197" s="290"/>
      <c r="F197" s="290"/>
      <c r="G197" s="290"/>
      <c r="H197" s="290"/>
      <c r="I197" s="290"/>
      <c r="J197" s="290"/>
      <c r="K197" s="291"/>
    </row>
    <row r="198" spans="2:11" ht="25.5" customHeight="1" x14ac:dyDescent="0.35">
      <c r="B198" s="289"/>
      <c r="C198" s="354" t="s">
        <v>1489</v>
      </c>
      <c r="D198" s="354"/>
      <c r="E198" s="354"/>
      <c r="F198" s="354" t="s">
        <v>1490</v>
      </c>
      <c r="G198" s="355"/>
      <c r="H198" s="356" t="s">
        <v>1491</v>
      </c>
      <c r="I198" s="356"/>
      <c r="J198" s="356"/>
      <c r="K198" s="291"/>
    </row>
    <row r="199" spans="2:11" ht="5.25" customHeight="1" x14ac:dyDescent="0.35">
      <c r="B199" s="322"/>
      <c r="C199" s="320"/>
      <c r="D199" s="320"/>
      <c r="E199" s="320"/>
      <c r="F199" s="320"/>
      <c r="G199" s="302"/>
      <c r="H199" s="320"/>
      <c r="I199" s="320"/>
      <c r="J199" s="320"/>
      <c r="K199" s="340"/>
    </row>
    <row r="200" spans="2:11" ht="15" customHeight="1" x14ac:dyDescent="0.35">
      <c r="B200" s="322"/>
      <c r="C200" s="302" t="s">
        <v>1481</v>
      </c>
      <c r="D200" s="302"/>
      <c r="E200" s="302"/>
      <c r="F200" s="321" t="s">
        <v>44</v>
      </c>
      <c r="G200" s="302"/>
      <c r="H200" s="357" t="s">
        <v>1492</v>
      </c>
      <c r="I200" s="357"/>
      <c r="J200" s="357"/>
      <c r="K200" s="340"/>
    </row>
    <row r="201" spans="2:11" ht="15" customHeight="1" x14ac:dyDescent="0.35">
      <c r="B201" s="322"/>
      <c r="C201" s="326"/>
      <c r="D201" s="302"/>
      <c r="E201" s="302"/>
      <c r="F201" s="321" t="s">
        <v>45</v>
      </c>
      <c r="G201" s="302"/>
      <c r="H201" s="357" t="s">
        <v>1493</v>
      </c>
      <c r="I201" s="357"/>
      <c r="J201" s="357"/>
      <c r="K201" s="340"/>
    </row>
    <row r="202" spans="2:11" ht="15" customHeight="1" x14ac:dyDescent="0.35">
      <c r="B202" s="322"/>
      <c r="C202" s="326"/>
      <c r="D202" s="302"/>
      <c r="E202" s="302"/>
      <c r="F202" s="321" t="s">
        <v>48</v>
      </c>
      <c r="G202" s="302"/>
      <c r="H202" s="357" t="s">
        <v>1494</v>
      </c>
      <c r="I202" s="357"/>
      <c r="J202" s="357"/>
      <c r="K202" s="340"/>
    </row>
    <row r="203" spans="2:11" ht="15" customHeight="1" x14ac:dyDescent="0.35">
      <c r="B203" s="322"/>
      <c r="C203" s="302"/>
      <c r="D203" s="302"/>
      <c r="E203" s="302"/>
      <c r="F203" s="321" t="s">
        <v>46</v>
      </c>
      <c r="G203" s="302"/>
      <c r="H203" s="357" t="s">
        <v>1495</v>
      </c>
      <c r="I203" s="357"/>
      <c r="J203" s="357"/>
      <c r="K203" s="340"/>
    </row>
    <row r="204" spans="2:11" ht="15" customHeight="1" x14ac:dyDescent="0.35">
      <c r="B204" s="322"/>
      <c r="C204" s="302"/>
      <c r="D204" s="302"/>
      <c r="E204" s="302"/>
      <c r="F204" s="321" t="s">
        <v>47</v>
      </c>
      <c r="G204" s="302"/>
      <c r="H204" s="357" t="s">
        <v>1496</v>
      </c>
      <c r="I204" s="357"/>
      <c r="J204" s="357"/>
      <c r="K204" s="340"/>
    </row>
    <row r="205" spans="2:11" ht="15" customHeight="1" x14ac:dyDescent="0.35">
      <c r="B205" s="322"/>
      <c r="C205" s="302"/>
      <c r="D205" s="302"/>
      <c r="E205" s="302"/>
      <c r="F205" s="321"/>
      <c r="G205" s="302"/>
      <c r="H205" s="302"/>
      <c r="I205" s="302"/>
      <c r="J205" s="302"/>
      <c r="K205" s="340"/>
    </row>
    <row r="206" spans="2:11" ht="15" customHeight="1" x14ac:dyDescent="0.35">
      <c r="B206" s="322"/>
      <c r="C206" s="302" t="s">
        <v>1437</v>
      </c>
      <c r="D206" s="302"/>
      <c r="E206" s="302"/>
      <c r="F206" s="321" t="s">
        <v>78</v>
      </c>
      <c r="G206" s="302"/>
      <c r="H206" s="357" t="s">
        <v>1497</v>
      </c>
      <c r="I206" s="357"/>
      <c r="J206" s="357"/>
      <c r="K206" s="340"/>
    </row>
    <row r="207" spans="2:11" ht="15" customHeight="1" x14ac:dyDescent="0.35">
      <c r="B207" s="322"/>
      <c r="C207" s="326"/>
      <c r="D207" s="302"/>
      <c r="E207" s="302"/>
      <c r="F207" s="321" t="s">
        <v>1334</v>
      </c>
      <c r="G207" s="302"/>
      <c r="H207" s="357" t="s">
        <v>1335</v>
      </c>
      <c r="I207" s="357"/>
      <c r="J207" s="357"/>
      <c r="K207" s="340"/>
    </row>
    <row r="208" spans="2:11" ht="15" customHeight="1" x14ac:dyDescent="0.35">
      <c r="B208" s="322"/>
      <c r="C208" s="302"/>
      <c r="D208" s="302"/>
      <c r="E208" s="302"/>
      <c r="F208" s="321" t="s">
        <v>1332</v>
      </c>
      <c r="G208" s="302"/>
      <c r="H208" s="357" t="s">
        <v>1498</v>
      </c>
      <c r="I208" s="357"/>
      <c r="J208" s="357"/>
      <c r="K208" s="340"/>
    </row>
    <row r="209" spans="2:11" ht="15" customHeight="1" x14ac:dyDescent="0.35">
      <c r="B209" s="358"/>
      <c r="C209" s="326"/>
      <c r="D209" s="326"/>
      <c r="E209" s="326"/>
      <c r="F209" s="321" t="s">
        <v>1336</v>
      </c>
      <c r="G209" s="308"/>
      <c r="H209" s="359" t="s">
        <v>1337</v>
      </c>
      <c r="I209" s="359"/>
      <c r="J209" s="359"/>
      <c r="K209" s="360"/>
    </row>
    <row r="210" spans="2:11" ht="15" customHeight="1" x14ac:dyDescent="0.35">
      <c r="B210" s="358"/>
      <c r="C210" s="326"/>
      <c r="D210" s="326"/>
      <c r="E210" s="326"/>
      <c r="F210" s="321" t="s">
        <v>1338</v>
      </c>
      <c r="G210" s="308"/>
      <c r="H210" s="359" t="s">
        <v>1499</v>
      </c>
      <c r="I210" s="359"/>
      <c r="J210" s="359"/>
      <c r="K210" s="360"/>
    </row>
    <row r="211" spans="2:11" ht="15" customHeight="1" x14ac:dyDescent="0.35">
      <c r="B211" s="358"/>
      <c r="C211" s="326"/>
      <c r="D211" s="326"/>
      <c r="E211" s="326"/>
      <c r="F211" s="361"/>
      <c r="G211" s="308"/>
      <c r="H211" s="362"/>
      <c r="I211" s="362"/>
      <c r="J211" s="362"/>
      <c r="K211" s="360"/>
    </row>
    <row r="212" spans="2:11" ht="15" customHeight="1" x14ac:dyDescent="0.35">
      <c r="B212" s="358"/>
      <c r="C212" s="302" t="s">
        <v>1461</v>
      </c>
      <c r="D212" s="326"/>
      <c r="E212" s="326"/>
      <c r="F212" s="321">
        <v>1</v>
      </c>
      <c r="G212" s="308"/>
      <c r="H212" s="359" t="s">
        <v>1500</v>
      </c>
      <c r="I212" s="359"/>
      <c r="J212" s="359"/>
      <c r="K212" s="360"/>
    </row>
    <row r="213" spans="2:11" ht="15" customHeight="1" x14ac:dyDescent="0.35">
      <c r="B213" s="358"/>
      <c r="C213" s="326"/>
      <c r="D213" s="326"/>
      <c r="E213" s="326"/>
      <c r="F213" s="321">
        <v>2</v>
      </c>
      <c r="G213" s="308"/>
      <c r="H213" s="359" t="s">
        <v>1501</v>
      </c>
      <c r="I213" s="359"/>
      <c r="J213" s="359"/>
      <c r="K213" s="360"/>
    </row>
    <row r="214" spans="2:11" ht="15" customHeight="1" x14ac:dyDescent="0.35">
      <c r="B214" s="358"/>
      <c r="C214" s="326"/>
      <c r="D214" s="326"/>
      <c r="E214" s="326"/>
      <c r="F214" s="321">
        <v>3</v>
      </c>
      <c r="G214" s="308"/>
      <c r="H214" s="359" t="s">
        <v>1502</v>
      </c>
      <c r="I214" s="359"/>
      <c r="J214" s="359"/>
      <c r="K214" s="360"/>
    </row>
    <row r="215" spans="2:11" ht="15" customHeight="1" x14ac:dyDescent="0.35">
      <c r="B215" s="358"/>
      <c r="C215" s="326"/>
      <c r="D215" s="326"/>
      <c r="E215" s="326"/>
      <c r="F215" s="321">
        <v>4</v>
      </c>
      <c r="G215" s="308"/>
      <c r="H215" s="359" t="s">
        <v>1503</v>
      </c>
      <c r="I215" s="359"/>
      <c r="J215" s="359"/>
      <c r="K215" s="360"/>
    </row>
    <row r="216" spans="2:11" ht="12.75" customHeight="1" x14ac:dyDescent="0.35">
      <c r="B216" s="363"/>
      <c r="C216" s="364"/>
      <c r="D216" s="364"/>
      <c r="E216" s="364"/>
      <c r="F216" s="364"/>
      <c r="G216" s="364"/>
      <c r="H216" s="364"/>
      <c r="I216" s="364"/>
      <c r="J216" s="364"/>
      <c r="K216" s="365"/>
    </row>
  </sheetData>
  <mergeCells count="77">
    <mergeCell ref="H210:J210"/>
    <mergeCell ref="H212:J212"/>
    <mergeCell ref="H213:J213"/>
    <mergeCell ref="H214:J214"/>
    <mergeCell ref="H215:J215"/>
    <mergeCell ref="H203:J203"/>
    <mergeCell ref="H204:J204"/>
    <mergeCell ref="H206:J206"/>
    <mergeCell ref="H207:J207"/>
    <mergeCell ref="H208:J208"/>
    <mergeCell ref="H209:J209"/>
    <mergeCell ref="C163:J163"/>
    <mergeCell ref="C197:J197"/>
    <mergeCell ref="H198:J198"/>
    <mergeCell ref="H200:J200"/>
    <mergeCell ref="H201:J201"/>
    <mergeCell ref="H202:J202"/>
    <mergeCell ref="D67:J67"/>
    <mergeCell ref="D68:J68"/>
    <mergeCell ref="C73:J73"/>
    <mergeCell ref="C100:J100"/>
    <mergeCell ref="C120:J120"/>
    <mergeCell ref="C145:J145"/>
    <mergeCell ref="D60:J60"/>
    <mergeCell ref="D61:J61"/>
    <mergeCell ref="D63:J63"/>
    <mergeCell ref="D64:J64"/>
    <mergeCell ref="D65:J65"/>
    <mergeCell ref="D66:J66"/>
    <mergeCell ref="C53:J53"/>
    <mergeCell ref="C55:J55"/>
    <mergeCell ref="D56:J56"/>
    <mergeCell ref="D57:J57"/>
    <mergeCell ref="D58:J58"/>
    <mergeCell ref="D59:J59"/>
    <mergeCell ref="E46:J46"/>
    <mergeCell ref="E47:J47"/>
    <mergeCell ref="E48:J48"/>
    <mergeCell ref="D49:J49"/>
    <mergeCell ref="C50:J50"/>
    <mergeCell ref="C52:J52"/>
    <mergeCell ref="G39:J39"/>
    <mergeCell ref="G40:J40"/>
    <mergeCell ref="G41:J41"/>
    <mergeCell ref="G42:J42"/>
    <mergeCell ref="G43:J43"/>
    <mergeCell ref="D45:J45"/>
    <mergeCell ref="D33:J33"/>
    <mergeCell ref="G34:J34"/>
    <mergeCell ref="G35:J35"/>
    <mergeCell ref="G36:J36"/>
    <mergeCell ref="G37:J37"/>
    <mergeCell ref="G38:J38"/>
    <mergeCell ref="D25:J25"/>
    <mergeCell ref="D26:J26"/>
    <mergeCell ref="D28:J28"/>
    <mergeCell ref="D29:J29"/>
    <mergeCell ref="D31:J31"/>
    <mergeCell ref="D32:J32"/>
    <mergeCell ref="F18:J18"/>
    <mergeCell ref="F19:J19"/>
    <mergeCell ref="F20:J20"/>
    <mergeCell ref="F21:J21"/>
    <mergeCell ref="C23:J23"/>
    <mergeCell ref="C24:J24"/>
    <mergeCell ref="D11:J11"/>
    <mergeCell ref="D13:J13"/>
    <mergeCell ref="D14:J14"/>
    <mergeCell ref="D15:J15"/>
    <mergeCell ref="F16:J16"/>
    <mergeCell ref="F17:J17"/>
    <mergeCell ref="C3:J3"/>
    <mergeCell ref="C4:J4"/>
    <mergeCell ref="C6:J6"/>
    <mergeCell ref="C7:J7"/>
    <mergeCell ref="C9:J9"/>
    <mergeCell ref="D10:J10"/>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05_2019_neuznatelne - Rea...</vt:lpstr>
      <vt:lpstr>05_2019_Uznatelne - Reali...</vt:lpstr>
      <vt:lpstr>Pokyny pro vyplnění</vt:lpstr>
      <vt:lpstr>'05_2019_neuznatelne - Rea...'!Názvy_tisku</vt:lpstr>
      <vt:lpstr>'05_2019_Uznatelne - Reali...'!Názvy_tisku</vt:lpstr>
      <vt:lpstr>'Rekapitulace stavby'!Názvy_tisku</vt:lpstr>
      <vt:lpstr>'05_2019_neuznatelne - Rea...'!Oblast_tisku</vt:lpstr>
      <vt:lpstr>'05_2019_Uznatelne - Reali...'!Oblast_tisku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2021-05-06T05:58:40Z</dcterms:created>
  <dcterms:modified xsi:type="dcterms:W3CDTF">2021-05-06T05:58:54Z</dcterms:modified>
</cp:coreProperties>
</file>